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<sst xmlns="http://schemas.openxmlformats.org/spreadsheetml/2006/main" count="388" uniqueCount="294">
  <si>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</si>
  <si>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</si>
  <si>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</si>
  <si>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</si>
  <si>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</si>
  <si>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</si>
  <si>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</si>
  <si>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</si>
  <si>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</si>
  <si>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</si>
  <si>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</si>
  <si>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</si>
  <si>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</si>
  <si>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</si>
  <si>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</si>
  <si>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</si>
  <si>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</si>
  <si>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</si>
  <si>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</si>
  <si>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</si>
  <si>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</si>
  <si>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</si>
  <si>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</si>
  <si>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</si>
  <si>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</si>
  <si>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</si>
  <si>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</si>
  <si>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</si>
  <si>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</si>
  <si>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</si>
  <si>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</si>
  <si>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</si>
  <si>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</si>
  <si>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</si>
  <si>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</si>
  <si>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</si>
  <si>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</si>
  <si>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</si>
  <si>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</si>
  <si>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</si>
  <si>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</si>
  <si>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</si>
  <si>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</si>
  <si>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</si>
  <si>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</si>
  <si>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</si>
  <si>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</si>
  <si>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</si>
  <si>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</si>
  <si>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</si>
  <si>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</si>
  <si>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</si>
  <si>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</si>
  <si>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</si>
  <si>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</si>
  <si>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</si>
  <si>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</si>
  <si>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</si>
  <si>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</si>
  <si>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</si>
  <si>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</si>
  <si>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</si>
  <si>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</si>
  <si>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</si>
  <si>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</si>
  <si>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</si>
  <si>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</si>
  <si>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</si>
  <si>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</si>
  <si>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</si>
  <si>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</si>
  <si>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</si>
  <si>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</si>
  <si>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</si>
  <si>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</si>
  <si>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</si>
  <si>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</si>
  <si>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</si>
  <si>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</si>
  <si>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Weighted average number of</t>
  </si>
  <si>
    <t xml:space="preserve">   ordinary shares in issue ('000)</t>
  </si>
  <si>
    <t>N/A</t>
  </si>
  <si>
    <t>CASH AND CASH EQUIVALENTS AT 1ST JANUARY</t>
  </si>
  <si>
    <t>b)</t>
  </si>
  <si>
    <t xml:space="preserve">(The Condensed Consolidated Statement of Changes in Equity should be read in 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</si>
  <si>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</si>
  <si>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</si>
  <si>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</si>
  <si>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</si>
  <si>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</si>
  <si>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</si>
  <si>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</si>
  <si>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</si>
  <si>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</si>
  <si>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</si>
  <si>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</si>
  <si>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</si>
  <si>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</si>
  <si>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</si>
  <si>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</si>
  <si>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</si>
  <si>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</si>
  <si>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</si>
  <si>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</si>
  <si>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</si>
  <si>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</si>
  <si>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</si>
  <si>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</si>
  <si>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</si>
  <si>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</si>
  <si>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</si>
  <si>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</si>
  <si>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</si>
  <si>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</si>
  <si>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</si>
  <si>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</si>
  <si>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</si>
  <si>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(RM'000)</t>
  </si>
  <si>
    <t>(sen)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</si>
  <si>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</si>
  <si>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</si>
  <si>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</si>
  <si>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</si>
  <si>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</si>
  <si>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</si>
  <si>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</si>
  <si>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</si>
  <si>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</si>
  <si>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</si>
  <si>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</si>
  <si>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Loss Before Taxation</t>
  </si>
  <si>
    <t>Loss before taxation is stated after crediting/(charging):-</t>
  </si>
  <si>
    <t>Other income</t>
  </si>
  <si>
    <t>Amortisation of prepaid lease</t>
  </si>
  <si>
    <t xml:space="preserve">   payments</t>
  </si>
  <si>
    <t>Payment of hire purchase liabilities</t>
  </si>
  <si>
    <t>There was no change in the composition of the Group during the current financial year to-date.</t>
  </si>
  <si>
    <t>Hire purchase interest paid</t>
  </si>
  <si>
    <t>Loss From Ordinary Activities Before Tax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</si>
  <si>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</si>
  <si>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</si>
  <si>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</si>
  <si>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</si>
  <si>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</si>
  <si>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 xml:space="preserve">Equity Attributable To Owners Of </t>
  </si>
  <si>
    <t>Capital reserves</t>
  </si>
  <si>
    <t>Balance at 01-01-2014</t>
  </si>
  <si>
    <t>Interest income</t>
  </si>
  <si>
    <t>Interest received</t>
  </si>
  <si>
    <t>Net cash used in investing activities</t>
  </si>
  <si>
    <t>Contingent Liabilities</t>
  </si>
  <si>
    <t>31/12/2014</t>
  </si>
  <si>
    <t>Warrant reserve</t>
  </si>
  <si>
    <t>Warrant</t>
  </si>
  <si>
    <t>reserve</t>
  </si>
  <si>
    <t>Utilisation of Rights Issue Proceeds</t>
  </si>
  <si>
    <t>As Approved</t>
  </si>
  <si>
    <t xml:space="preserve"> Utilisation </t>
  </si>
  <si>
    <t>Working capital requirements</t>
  </si>
  <si>
    <t>Repayment of borrowings</t>
  </si>
  <si>
    <t>Estimated expenses in relation to the exercise</t>
  </si>
  <si>
    <t>To set up factory and purchase of plant and machineries</t>
  </si>
  <si>
    <t xml:space="preserve">   for the manufacturing of wood pellet business</t>
  </si>
  <si>
    <t>Operating loss before working capital changes</t>
  </si>
  <si>
    <t>Cash (used in)/generated from operations</t>
  </si>
  <si>
    <t>Net cash (used in)/generated from operating activities</t>
  </si>
  <si>
    <t>Loss From Operations</t>
  </si>
  <si>
    <t>Annual Financial Report for the year ended 31 December 2014)</t>
  </si>
  <si>
    <t xml:space="preserve">     Annual Financial Report for the year ended 31 December 2014)</t>
  </si>
  <si>
    <t>Balance at 01-01-2015</t>
  </si>
  <si>
    <t>conjunction with the Annual Financial Report for the year ended 31 December 2014.)</t>
  </si>
  <si>
    <t>Amendments to MFRS 119</t>
  </si>
  <si>
    <t>Defined Benefit Plans: Employee Contributions</t>
  </si>
  <si>
    <t>Amendments to MFRSs Classified as "Annual Improvements to MFRSs 2010 - 2012 Cycle"</t>
  </si>
  <si>
    <t>Amendments to MFRSs Classified as "Annual Improvements to MFRSs 2011 - 2013 Cycle"</t>
  </si>
  <si>
    <t>Investment in club membership</t>
  </si>
  <si>
    <t xml:space="preserve">     Secured - Term Loan</t>
  </si>
  <si>
    <t>Retirement benefit obligations</t>
  </si>
  <si>
    <t>Bank borrowings (secured) - Term loan</t>
  </si>
  <si>
    <t>Loss From Ordinary Activities After Tax</t>
  </si>
  <si>
    <t>Loss Per Share (sen) attributable to</t>
  </si>
  <si>
    <t>Total Comprehensive Loss for the Period</t>
  </si>
  <si>
    <t>Other Comprehensive Income, Net of Tax</t>
  </si>
  <si>
    <t xml:space="preserve">Total Comprehensive Loss attributable to: </t>
  </si>
  <si>
    <t>Total Comprehensive Loss for the period</t>
  </si>
  <si>
    <t>Basic loss per share</t>
  </si>
  <si>
    <t>Net loss for the period</t>
  </si>
  <si>
    <t xml:space="preserve">Basic loss per share </t>
  </si>
  <si>
    <t>Diluted loss per share</t>
  </si>
  <si>
    <t>This condensed consolidated interim financial statements ("Condensed Report") are prepared in accordance</t>
  </si>
  <si>
    <t>with Malaysian Financial Reporting Standard ("MFRS") 134: "Interim Financial Reporting" and paragraph 9.22 of</t>
  </si>
  <si>
    <t>the Main Market Listing Requirements of Bursa Malaysia Securities Berhad and should be read in conjuction</t>
  </si>
  <si>
    <t>with the Group's annual audited financial statements for the year ended 31 December 2014.</t>
  </si>
  <si>
    <t>The significant accounting policies and methods of computation adopted in this interim financial report are</t>
  </si>
  <si>
    <t>consistent with those adopted for the annual audited financial statements for the year ended 31 December</t>
  </si>
  <si>
    <t>2014, except for the adoption of the following amendments to MFRSs issued by the Malaysian Accounting</t>
  </si>
  <si>
    <t>Standards Board ("MASB") which are applicable to its financial statements:</t>
  </si>
  <si>
    <t>The adoption of the above amendments to MFRSs does not have any significant impact on the interim financial</t>
  </si>
  <si>
    <t>report upon their initial application.</t>
  </si>
  <si>
    <t>The business operations of the Group were not materially affected by any seasonal or cyclical factors during the</t>
  </si>
  <si>
    <t>current financial quarter.</t>
  </si>
  <si>
    <t>There were no items affecting assets, liabilities, equity, net income, or cash flows that are unusual because of</t>
  </si>
  <si>
    <t>their nature, size, or incidence during the current financial quarter.</t>
  </si>
  <si>
    <t>There were no changes in estimates of amounts reported in prior financial years, that have a material effect in</t>
  </si>
  <si>
    <t>the current financial quarter.</t>
  </si>
  <si>
    <t>The Group is principally engaged in the wood-based activity of logging, sawmilling, timber trading and</t>
  </si>
  <si>
    <t>manufacturing of moulding, finger-jointed and laminated timber i.e within a single industry segment and its</t>
  </si>
  <si>
    <t>operations are located wholly in Malaysia. Accordingly, segmental information reporting is not relevant in the</t>
  </si>
  <si>
    <t>context of the Group.</t>
  </si>
  <si>
    <t>The valuations of property, plant and equipment have been brought forward, without amendment from the</t>
  </si>
  <si>
    <t xml:space="preserve">previous annual financial statements. </t>
  </si>
  <si>
    <t>There were no material events subsequent to the end of the current financial quarter that have not been reflected</t>
  </si>
  <si>
    <t>in the financial statements for the said period as at the date of issue of this quarterly report.</t>
  </si>
  <si>
    <t>The Company has contingent liabilities of RM5.88 million in respect of a guarantee to a financial instituition for</t>
  </si>
  <si>
    <t>credit facilities granted to a subsidiary company.</t>
  </si>
  <si>
    <t>The Group primarily depends on the income and contribution from the subsidiaries which rely on the availability</t>
  </si>
  <si>
    <t>of raw materials. The Group is making arrangements to secure raw materials in Kelantan, Terengganu and</t>
  </si>
  <si>
    <t>Thailand where the raw materials are now available. However, the global economic conditions in 2015 are</t>
  </si>
  <si>
    <t>expected to remain challenging which will affect the demand for timber products. The Directors expect the</t>
  </si>
  <si>
    <t>current year to be challenging but hope that its financial performance will improve.</t>
  </si>
  <si>
    <t>The utilisation of proceeds from the Rights Issue with Warrants exercise up to the end of the current quarter are</t>
  </si>
  <si>
    <t>as follows:-</t>
  </si>
  <si>
    <t>Basic loss per share of the Group is calculated by dividing the net loss attributable for the financial period by the</t>
  </si>
  <si>
    <t>weighted average number of ordinary shares in issue during the financial period.</t>
  </si>
  <si>
    <t>The effect on the loss per share of the assumed exercise of the Warrants is anti-dilutive and hence, the diluted</t>
  </si>
  <si>
    <t>loss per share for respective periods have not been presented.</t>
  </si>
  <si>
    <t>The breakdown of the accumulated losses of the Group as at the end of the reporting periods, into realised and</t>
  </si>
  <si>
    <t>unrealised accumulated losses, is as follows:-</t>
  </si>
  <si>
    <t>Other disclosure items pursuant to Appendix 9B Note 16 of the Listing Requirements of Bursa Malaysia</t>
  </si>
  <si>
    <t>Securities Berhad are not applicable.</t>
  </si>
  <si>
    <t>Depreciation</t>
  </si>
  <si>
    <t>Increase in other receivables and deposits &amp; prepayments</t>
  </si>
  <si>
    <t>NET (DECREASE)/INCREASE IN CASH AND CASH EQUIVALENTS</t>
  </si>
  <si>
    <t>The Group has contingent liabilities of RM100,000 in respect of secured bank guarantee to third parties.</t>
  </si>
  <si>
    <t>There were no other issuances, cancellations, repurchases, resale and repayments of debt and equity</t>
  </si>
  <si>
    <t>securities during the current financial quarter.</t>
  </si>
  <si>
    <t>Gain on disposal of property, plant and equipment</t>
  </si>
  <si>
    <t>Proceeds from disposal of property, plant and equipment</t>
  </si>
  <si>
    <t>Proceeds from issuance of shares</t>
  </si>
  <si>
    <t>Increase in inventories</t>
  </si>
  <si>
    <t>Decrease in trade receivables</t>
  </si>
  <si>
    <t>(Decrease)/increase in amount due to directors</t>
  </si>
  <si>
    <t>Net cash generated from/(used in) financing activities</t>
  </si>
  <si>
    <t xml:space="preserve">Gain on disposal of property, plant </t>
  </si>
  <si>
    <t xml:space="preserve">   and equipment</t>
  </si>
  <si>
    <t>2014/2024 of the Company.</t>
  </si>
  <si>
    <t>On 11 August 2015, the Company announced that BTM Marketing &amp; Trading Sdn Bhd ("BTM Marketing"), a</t>
  </si>
  <si>
    <t>wholly owned subsidiary of BTM, has entered into a preliminary discussion with Pendragon Auto Sdn Bhd</t>
  </si>
  <si>
    <t>("Pendragon Auto") with the aim to eventually cumulated into a definitive Shares Sale Agreement or a Shares</t>
  </si>
  <si>
    <t>Subscription Agreement, resulting in BTM Marketing acquiring or holding an effective stake of no less than 51%</t>
  </si>
  <si>
    <t>in Pendragon Auto. The transaction is pending the signing and execution of the definitive Shares Sale</t>
  </si>
  <si>
    <t>Agreement or the Shares Subscription Agreement.</t>
  </si>
  <si>
    <t>There were no other corporate proposals that have been announced by the Group but not completed as at the</t>
  </si>
  <si>
    <t>date of this announcement.</t>
  </si>
  <si>
    <t>Share premium</t>
  </si>
  <si>
    <t>Conversion of Warrant 2014/2024</t>
  </si>
  <si>
    <t>As At 30 September 2015</t>
  </si>
  <si>
    <t>30/09/2015</t>
  </si>
  <si>
    <t>Interim Report for the Quarter ended 30 September 2015</t>
  </si>
  <si>
    <t>30/09/2014</t>
  </si>
  <si>
    <t>For the 9 Months Ended 30 September 2015</t>
  </si>
  <si>
    <t xml:space="preserve">9 months </t>
  </si>
  <si>
    <t>ended 30-09-2015</t>
  </si>
  <si>
    <t>Balance at 30-09-2015</t>
  </si>
  <si>
    <t>ended 30-09-2014</t>
  </si>
  <si>
    <t>Balance at 30-09-2014</t>
  </si>
  <si>
    <t>9 months</t>
  </si>
  <si>
    <t>CASH AND CASH EQUIVALENTS AT 30TH SEPTEMBER</t>
  </si>
  <si>
    <t>Interim Report for the Third Quarter Ended 30 September 2015</t>
  </si>
  <si>
    <t>Total Group borrowings as at 30 September 2015 are as follows :-</t>
  </si>
  <si>
    <t>Par Value Reduction</t>
  </si>
  <si>
    <t>Share Premium Reduction</t>
  </si>
  <si>
    <t>Tax paid</t>
  </si>
  <si>
    <t>from RM24,440,517.60 to RM24,930,517.60 as a result of the issuance of 2,450,000 new ordinary shares of</t>
  </si>
  <si>
    <t>RM0.20 each at an issue price of RM0.20 per share pursuant to the conversion of 2,450,000 Warrants</t>
  </si>
  <si>
    <t>During the current financial year, the issued and fully paid up share capital of the Company was increased</t>
  </si>
  <si>
    <t>For the third financial quarter under review, the Group recorded turnover of RM3.25 million, an increase of 25.1%</t>
  </si>
  <si>
    <t>over the corresponding period last year due to higher sales volume of its manufactured products in the current</t>
  </si>
  <si>
    <t>the corresponding period last year mainly due to higher turnover recorded in the current financial quarter.</t>
  </si>
  <si>
    <t>pre-tax loss of RM60,000 in the previous quarter ended 30 June 2015, mainly due to lower overhead incurred on</t>
  </si>
  <si>
    <t>its manufactured products in the previous financial quarter.</t>
  </si>
  <si>
    <t>On 27 August 2015, RHB Investment Bank Berhad on behalf of the Company announced that the Company</t>
  </si>
  <si>
    <t>proposed to undertake a private placement of up to ten percent (10%) of its issued and paid-up share capital to</t>
  </si>
  <si>
    <t>investors to be identified in accordance with Section 132D of the Companies Act, 1965 ("Proposed Private</t>
  </si>
  <si>
    <t>Placement"). The listing application for the listing of and quotation for the Placement Shares on the Main Market</t>
  </si>
  <si>
    <t>of Bursa Securities in relation to the Proposed Private Placement has been submitted to Bursa Securities on 4</t>
  </si>
  <si>
    <t>September 2015.</t>
  </si>
  <si>
    <t>Increase in trade payables</t>
  </si>
  <si>
    <t>Decrease in other payables and accruals</t>
  </si>
  <si>
    <t>quarter. The Group recorded a lower pre-tax loss of RM507,000 as compared to a pre-tax loss of RM900,000 in</t>
  </si>
  <si>
    <t>For the quarter ended 30 September 2015, the Group recorded a pre-tax loss of RM507,000 as compared to a</t>
  </si>
  <si>
    <t>The Board has on 28 October 2015 approved the utilisation of proceeds from the Rights Issue with Warrants to</t>
  </si>
  <si>
    <t>be extended to 28 October 2016.</t>
  </si>
  <si>
    <t>DATED:24 November 2015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</si>
</sst>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/>
    </xf>
    <xf numFmtId="37" fontId="0" fillId="0" borderId="15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16" xfId="0" applyNumberFormat="1" applyFont="1" applyBorder="1" applyAlignment="1">
      <alignment horizontal="right"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Border="1" applyAlignment="1">
      <alignment/>
    </xf>
    <xf numFmtId="179" fontId="0" fillId="0" borderId="16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112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256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257</v>
      </c>
      <c r="E8" s="8"/>
      <c r="F8" s="16" t="s">
        <v>151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85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86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87</v>
      </c>
      <c r="C14" s="20"/>
      <c r="D14" s="21">
        <v>19258</v>
      </c>
      <c r="E14" s="24"/>
      <c r="F14" s="21">
        <v>19592</v>
      </c>
      <c r="G14" s="20"/>
      <c r="H14" s="20"/>
      <c r="I14" s="20"/>
      <c r="J14" s="19"/>
    </row>
    <row r="15" spans="1:9" ht="14.25">
      <c r="A15" s="2"/>
      <c r="B15" s="2" t="s">
        <v>105</v>
      </c>
      <c r="C15" s="20"/>
      <c r="D15" s="22">
        <v>449</v>
      </c>
      <c r="E15" s="24"/>
      <c r="F15" s="22">
        <v>478</v>
      </c>
      <c r="G15" s="20"/>
      <c r="H15" s="20"/>
      <c r="I15" s="2"/>
    </row>
    <row r="16" spans="1:9" ht="14.25">
      <c r="A16" s="2"/>
      <c r="B16" s="2" t="s">
        <v>175</v>
      </c>
      <c r="C16" s="20"/>
      <c r="D16" s="23">
        <v>0</v>
      </c>
      <c r="E16" s="24"/>
      <c r="F16" s="23">
        <v>0</v>
      </c>
      <c r="G16" s="20"/>
      <c r="H16" s="20"/>
      <c r="I16" s="2"/>
    </row>
    <row r="17" spans="1:9" ht="15">
      <c r="A17" s="2"/>
      <c r="B17" s="7" t="s">
        <v>88</v>
      </c>
      <c r="C17" s="20"/>
      <c r="D17" s="58">
        <f>SUM(D14:D16)</f>
        <v>19707</v>
      </c>
      <c r="E17" s="24"/>
      <c r="F17" s="58">
        <f>SUM(F14:F16)</f>
        <v>20070</v>
      </c>
      <c r="G17" s="20"/>
      <c r="H17" s="20"/>
      <c r="I17" s="2"/>
    </row>
    <row r="18" spans="1:9" ht="9.75" customHeight="1">
      <c r="A18" s="2"/>
      <c r="B18" s="2"/>
      <c r="C18" s="20"/>
      <c r="D18" s="24"/>
      <c r="E18" s="24"/>
      <c r="F18" s="24"/>
      <c r="G18" s="20"/>
      <c r="H18" s="2"/>
      <c r="I18" s="2"/>
    </row>
    <row r="19" spans="1:9" ht="15">
      <c r="A19" s="7" t="s">
        <v>89</v>
      </c>
      <c r="B19" s="2"/>
      <c r="C19" s="20"/>
      <c r="D19" s="24"/>
      <c r="E19" s="24"/>
      <c r="F19" s="24"/>
      <c r="G19" s="20"/>
      <c r="H19" s="2"/>
      <c r="I19" s="2"/>
    </row>
    <row r="20" spans="1:9" ht="14.25">
      <c r="A20" s="2"/>
      <c r="B20" s="2" t="s">
        <v>6</v>
      </c>
      <c r="C20" s="20"/>
      <c r="D20" s="21">
        <v>5188</v>
      </c>
      <c r="E20" s="24"/>
      <c r="F20" s="21">
        <v>4270</v>
      </c>
      <c r="G20" s="20"/>
      <c r="H20" s="20"/>
      <c r="I20" s="20"/>
    </row>
    <row r="21" spans="1:9" ht="14.25">
      <c r="A21" s="2"/>
      <c r="B21" s="2" t="s">
        <v>7</v>
      </c>
      <c r="C21" s="20"/>
      <c r="D21" s="22">
        <v>2366</v>
      </c>
      <c r="E21" s="24"/>
      <c r="F21" s="22">
        <v>2559</v>
      </c>
      <c r="G21" s="20"/>
      <c r="H21" s="20"/>
      <c r="I21" s="20"/>
    </row>
    <row r="22" spans="1:9" ht="14.25">
      <c r="A22" s="2"/>
      <c r="B22" s="2" t="s">
        <v>142</v>
      </c>
      <c r="C22" s="20"/>
      <c r="D22" s="22">
        <v>3109</v>
      </c>
      <c r="E22" s="24"/>
      <c r="F22" s="22">
        <v>408</v>
      </c>
      <c r="G22" s="20"/>
      <c r="H22" s="20"/>
      <c r="I22" s="20"/>
    </row>
    <row r="23" spans="1:9" ht="14.25">
      <c r="A23" s="2"/>
      <c r="B23" s="2" t="s">
        <v>143</v>
      </c>
      <c r="C23" s="20"/>
      <c r="D23" s="22">
        <v>7597</v>
      </c>
      <c r="E23" s="24"/>
      <c r="F23" s="22">
        <v>10440</v>
      </c>
      <c r="G23" s="20"/>
      <c r="H23" s="2"/>
      <c r="I23" s="2"/>
    </row>
    <row r="24" spans="1:9" ht="14.25">
      <c r="A24" s="2"/>
      <c r="B24" s="2" t="s">
        <v>8</v>
      </c>
      <c r="C24" s="20"/>
      <c r="D24" s="23">
        <v>1666</v>
      </c>
      <c r="E24" s="24"/>
      <c r="F24" s="23">
        <v>3363</v>
      </c>
      <c r="G24" s="20"/>
      <c r="H24" s="2"/>
      <c r="I24" s="2"/>
    </row>
    <row r="25" spans="1:9" ht="15">
      <c r="A25" s="2"/>
      <c r="B25" s="7" t="s">
        <v>91</v>
      </c>
      <c r="C25" s="20"/>
      <c r="D25" s="58">
        <f>SUM(D20:D24)</f>
        <v>19926</v>
      </c>
      <c r="E25" s="24"/>
      <c r="F25" s="58">
        <f>SUM(F20:F24)</f>
        <v>21040</v>
      </c>
      <c r="G25" s="20"/>
      <c r="H25" s="2"/>
      <c r="I25" s="2"/>
    </row>
    <row r="26" spans="1:9" ht="9.75" customHeight="1">
      <c r="A26" s="2"/>
      <c r="B26" s="7"/>
      <c r="C26" s="20"/>
      <c r="D26" s="58"/>
      <c r="E26" s="24"/>
      <c r="F26" s="58"/>
      <c r="G26" s="20"/>
      <c r="H26" s="2"/>
      <c r="I26" s="2"/>
    </row>
    <row r="27" spans="1:9" ht="15.75" thickBot="1">
      <c r="A27" s="7" t="s">
        <v>92</v>
      </c>
      <c r="B27" s="7"/>
      <c r="C27" s="20"/>
      <c r="D27" s="57">
        <f>+D17+D25</f>
        <v>39633</v>
      </c>
      <c r="E27" s="24"/>
      <c r="F27" s="57">
        <f>+F17+F25</f>
        <v>41110</v>
      </c>
      <c r="G27" s="20"/>
      <c r="H27" s="2"/>
      <c r="I27" s="2"/>
    </row>
    <row r="28" spans="1:9" ht="9.75" customHeight="1" thickTop="1">
      <c r="A28" s="2"/>
      <c r="B28" s="7"/>
      <c r="C28" s="20"/>
      <c r="D28" s="24"/>
      <c r="E28" s="24"/>
      <c r="F28" s="24"/>
      <c r="G28" s="20"/>
      <c r="H28" s="2"/>
      <c r="I28" s="2"/>
    </row>
    <row r="29" spans="1:9" ht="15">
      <c r="A29" s="7" t="s">
        <v>93</v>
      </c>
      <c r="B29" s="7"/>
      <c r="C29" s="20"/>
      <c r="D29" s="24"/>
      <c r="E29" s="24"/>
      <c r="F29" s="24"/>
      <c r="G29" s="20"/>
      <c r="H29" s="2"/>
      <c r="I29" s="2"/>
    </row>
    <row r="30" spans="1:9" ht="9.75" customHeight="1">
      <c r="A30" s="2"/>
      <c r="B30" s="7"/>
      <c r="C30" s="20"/>
      <c r="D30" s="24"/>
      <c r="E30" s="24"/>
      <c r="F30" s="24"/>
      <c r="G30" s="20"/>
      <c r="H30" s="2"/>
      <c r="I30" s="2"/>
    </row>
    <row r="31" spans="1:9" ht="15">
      <c r="A31" s="7" t="s">
        <v>144</v>
      </c>
      <c r="B31" s="7"/>
      <c r="C31" s="20"/>
      <c r="D31" s="24"/>
      <c r="E31" s="24"/>
      <c r="F31" s="24"/>
      <c r="G31" s="20"/>
      <c r="H31" s="2"/>
      <c r="I31" s="2"/>
    </row>
    <row r="32" spans="1:9" ht="15">
      <c r="A32" s="2"/>
      <c r="B32" s="7" t="s">
        <v>94</v>
      </c>
      <c r="C32" s="20"/>
      <c r="D32" s="24"/>
      <c r="E32" s="20"/>
      <c r="F32" s="24"/>
      <c r="G32" s="20"/>
      <c r="H32" s="2"/>
      <c r="I32" s="2"/>
    </row>
    <row r="33" spans="1:9" ht="14.25">
      <c r="A33" s="2"/>
      <c r="B33" s="2" t="s">
        <v>96</v>
      </c>
      <c r="C33" s="20"/>
      <c r="D33" s="21">
        <v>24931</v>
      </c>
      <c r="E33" s="20"/>
      <c r="F33" s="21">
        <v>24441</v>
      </c>
      <c r="G33" s="20"/>
      <c r="H33" s="20"/>
      <c r="I33" s="2"/>
    </row>
    <row r="34" spans="1:9" ht="14.25">
      <c r="A34" s="2"/>
      <c r="B34" s="2" t="s">
        <v>254</v>
      </c>
      <c r="C34" s="20"/>
      <c r="D34" s="22">
        <v>336</v>
      </c>
      <c r="E34" s="20"/>
      <c r="F34" s="22">
        <v>0</v>
      </c>
      <c r="G34" s="20"/>
      <c r="H34" s="20"/>
      <c r="I34" s="2"/>
    </row>
    <row r="35" spans="1:9" ht="14.25">
      <c r="A35" s="2"/>
      <c r="B35" s="2" t="s">
        <v>95</v>
      </c>
      <c r="C35" s="20"/>
      <c r="D35" s="22">
        <v>16378</v>
      </c>
      <c r="E35" s="20"/>
      <c r="F35" s="22">
        <v>16378</v>
      </c>
      <c r="G35" s="20"/>
      <c r="H35" s="20"/>
      <c r="I35" s="2"/>
    </row>
    <row r="36" spans="1:9" ht="14.25">
      <c r="A36" s="2"/>
      <c r="B36" s="2" t="s">
        <v>145</v>
      </c>
      <c r="C36" s="20"/>
      <c r="D36" s="22">
        <v>532</v>
      </c>
      <c r="E36" s="20"/>
      <c r="F36" s="22">
        <v>532</v>
      </c>
      <c r="G36" s="20"/>
      <c r="H36" s="20"/>
      <c r="I36" s="2"/>
    </row>
    <row r="37" spans="1:9" ht="14.25">
      <c r="A37" s="2"/>
      <c r="B37" s="2" t="s">
        <v>152</v>
      </c>
      <c r="C37" s="20"/>
      <c r="D37" s="22">
        <v>4128</v>
      </c>
      <c r="E37" s="20"/>
      <c r="F37" s="22">
        <v>4464</v>
      </c>
      <c r="G37" s="20"/>
      <c r="H37" s="20"/>
      <c r="I37" s="2"/>
    </row>
    <row r="38" spans="1:9" ht="14.25">
      <c r="A38" s="2"/>
      <c r="B38" s="2" t="s">
        <v>97</v>
      </c>
      <c r="C38" s="20"/>
      <c r="D38" s="23">
        <f>+Equity!O23</f>
        <v>-19347</v>
      </c>
      <c r="E38" s="20"/>
      <c r="F38" s="23">
        <v>-18007</v>
      </c>
      <c r="G38" s="20"/>
      <c r="H38" s="2"/>
      <c r="I38" s="2"/>
    </row>
    <row r="39" spans="1:9" ht="15">
      <c r="A39" s="7" t="s">
        <v>98</v>
      </c>
      <c r="B39" s="2"/>
      <c r="C39" s="20"/>
      <c r="D39" s="58">
        <f>SUM(D33:D38)</f>
        <v>26958</v>
      </c>
      <c r="E39" s="20"/>
      <c r="F39" s="58">
        <f>SUM(F33:F38)</f>
        <v>27808</v>
      </c>
      <c r="G39" s="20"/>
      <c r="H39" s="2"/>
      <c r="I39" s="2"/>
    </row>
    <row r="40" spans="1:9" ht="9.75" customHeight="1">
      <c r="A40" s="2"/>
      <c r="B40" s="2"/>
      <c r="C40" s="20"/>
      <c r="D40" s="24"/>
      <c r="E40" s="20"/>
      <c r="F40" s="24"/>
      <c r="G40" s="20"/>
      <c r="H40" s="2"/>
      <c r="I40" s="2"/>
    </row>
    <row r="41" spans="1:9" ht="15">
      <c r="A41" s="7" t="s">
        <v>99</v>
      </c>
      <c r="B41" s="2"/>
      <c r="C41" s="20"/>
      <c r="D41" s="24"/>
      <c r="E41" s="20"/>
      <c r="F41" s="24"/>
      <c r="G41" s="20"/>
      <c r="H41" s="2"/>
      <c r="I41" s="2"/>
    </row>
    <row r="42" spans="1:9" ht="14.25">
      <c r="A42" s="2"/>
      <c r="B42" s="2" t="s">
        <v>177</v>
      </c>
      <c r="C42" s="20"/>
      <c r="D42" s="21">
        <v>1643</v>
      </c>
      <c r="E42" s="20"/>
      <c r="F42" s="21">
        <v>1478</v>
      </c>
      <c r="G42" s="20"/>
      <c r="H42" s="20"/>
      <c r="I42" s="2"/>
    </row>
    <row r="43" spans="1:9" ht="14.25">
      <c r="A43" s="2"/>
      <c r="B43" s="2" t="s">
        <v>178</v>
      </c>
      <c r="C43" s="20"/>
      <c r="D43" s="22">
        <v>4174</v>
      </c>
      <c r="E43" s="20"/>
      <c r="F43" s="22">
        <v>4174</v>
      </c>
      <c r="G43" s="20"/>
      <c r="H43" s="20"/>
      <c r="I43" s="2"/>
    </row>
    <row r="44" spans="1:9" ht="14.25">
      <c r="A44" s="2"/>
      <c r="B44" s="2" t="s">
        <v>126</v>
      </c>
      <c r="C44" s="20"/>
      <c r="D44" s="22">
        <v>56</v>
      </c>
      <c r="E44" s="20"/>
      <c r="F44" s="22">
        <v>70</v>
      </c>
      <c r="G44" s="20"/>
      <c r="H44" s="20"/>
      <c r="I44" s="2"/>
    </row>
    <row r="45" spans="1:9" ht="14.25">
      <c r="A45" s="2"/>
      <c r="B45" s="2" t="s">
        <v>53</v>
      </c>
      <c r="C45" s="20"/>
      <c r="D45" s="23">
        <v>167</v>
      </c>
      <c r="E45" s="20"/>
      <c r="F45" s="23">
        <v>167</v>
      </c>
      <c r="G45" s="20"/>
      <c r="H45" s="20"/>
      <c r="I45" s="2"/>
    </row>
    <row r="46" spans="1:9" ht="15">
      <c r="A46" s="2"/>
      <c r="B46" s="7" t="s">
        <v>100</v>
      </c>
      <c r="C46" s="20"/>
      <c r="D46" s="58">
        <f>SUM(D42:D45)</f>
        <v>6040</v>
      </c>
      <c r="E46" s="20"/>
      <c r="F46" s="58">
        <f>SUM(F42:F45)</f>
        <v>5889</v>
      </c>
      <c r="G46" s="20"/>
      <c r="H46" s="2"/>
      <c r="I46" s="2"/>
    </row>
    <row r="47" spans="1:9" ht="9.75" customHeight="1">
      <c r="A47" s="2"/>
      <c r="B47" s="2"/>
      <c r="C47" s="20"/>
      <c r="D47" s="20"/>
      <c r="E47" s="20"/>
      <c r="F47" s="20"/>
      <c r="G47" s="20"/>
      <c r="H47" s="2"/>
      <c r="I47" s="2"/>
    </row>
    <row r="48" spans="1:9" ht="15">
      <c r="A48" s="7" t="s">
        <v>101</v>
      </c>
      <c r="B48" s="2"/>
      <c r="C48" s="20"/>
      <c r="D48" s="20"/>
      <c r="E48" s="20"/>
      <c r="F48" s="20"/>
      <c r="G48" s="20"/>
      <c r="H48" s="2"/>
      <c r="I48" s="2"/>
    </row>
    <row r="49" spans="1:9" ht="14.25">
      <c r="A49" s="2"/>
      <c r="B49" s="2" t="s">
        <v>9</v>
      </c>
      <c r="C49" s="20"/>
      <c r="D49" s="21">
        <v>1560</v>
      </c>
      <c r="E49" s="20"/>
      <c r="F49" s="21">
        <v>1446</v>
      </c>
      <c r="G49" s="20"/>
      <c r="H49" s="20"/>
      <c r="I49" s="20"/>
    </row>
    <row r="50" spans="1:9" ht="14.25">
      <c r="A50" s="2"/>
      <c r="B50" s="2" t="s">
        <v>10</v>
      </c>
      <c r="C50" s="20"/>
      <c r="D50" s="22">
        <v>1806</v>
      </c>
      <c r="E50" s="20"/>
      <c r="F50" s="22">
        <v>1902</v>
      </c>
      <c r="G50" s="20"/>
      <c r="H50" s="20"/>
      <c r="I50" s="20"/>
    </row>
    <row r="51" spans="1:9" ht="14.25">
      <c r="A51" s="2"/>
      <c r="B51" s="2" t="s">
        <v>178</v>
      </c>
      <c r="C51" s="20"/>
      <c r="D51" s="22">
        <v>1708</v>
      </c>
      <c r="E51" s="20"/>
      <c r="F51" s="22">
        <v>1708</v>
      </c>
      <c r="G51" s="20"/>
      <c r="H51" s="20"/>
      <c r="I51" s="2"/>
    </row>
    <row r="52" spans="1:9" ht="14.25">
      <c r="A52" s="2"/>
      <c r="B52" s="2" t="s">
        <v>129</v>
      </c>
      <c r="C52" s="20"/>
      <c r="D52" s="22">
        <v>1468</v>
      </c>
      <c r="E52" s="20"/>
      <c r="F52" s="22">
        <v>2258</v>
      </c>
      <c r="G52" s="20"/>
      <c r="H52" s="20"/>
      <c r="I52" s="2"/>
    </row>
    <row r="53" spans="1:9" ht="14.25">
      <c r="A53" s="2"/>
      <c r="B53" s="2" t="s">
        <v>126</v>
      </c>
      <c r="C53" s="20"/>
      <c r="D53" s="22">
        <v>20</v>
      </c>
      <c r="E53" s="20"/>
      <c r="F53" s="22">
        <v>24</v>
      </c>
      <c r="G53" s="20"/>
      <c r="H53" s="20"/>
      <c r="I53" s="2"/>
    </row>
    <row r="54" spans="1:9" ht="14.25">
      <c r="A54" s="2"/>
      <c r="B54" s="2" t="s">
        <v>22</v>
      </c>
      <c r="C54" s="20"/>
      <c r="D54" s="23">
        <v>73</v>
      </c>
      <c r="E54" s="20"/>
      <c r="F54" s="23">
        <v>75</v>
      </c>
      <c r="G54" s="20"/>
      <c r="H54" s="20"/>
      <c r="I54" s="20"/>
    </row>
    <row r="55" spans="1:9" ht="15">
      <c r="A55" s="2"/>
      <c r="B55" s="7" t="s">
        <v>102</v>
      </c>
      <c r="C55" s="20"/>
      <c r="D55" s="26">
        <f>SUM(D49:D54)</f>
        <v>6635</v>
      </c>
      <c r="E55" s="20"/>
      <c r="F55" s="26">
        <f>SUM(F49:F54)</f>
        <v>7413</v>
      </c>
      <c r="G55" s="20"/>
      <c r="H55" s="20"/>
      <c r="I55" s="2"/>
    </row>
    <row r="56" spans="1:9" ht="9.75" customHeight="1">
      <c r="A56" s="2"/>
      <c r="B56" s="2"/>
      <c r="C56" s="20"/>
      <c r="D56" s="26"/>
      <c r="E56" s="20"/>
      <c r="F56" s="26"/>
      <c r="G56" s="20"/>
      <c r="H56" s="20"/>
      <c r="I56" s="2"/>
    </row>
    <row r="57" spans="1:9" ht="15">
      <c r="A57" s="7" t="s">
        <v>103</v>
      </c>
      <c r="B57" s="2"/>
      <c r="C57" s="20"/>
      <c r="D57" s="26">
        <f>+D55+D46</f>
        <v>12675</v>
      </c>
      <c r="E57" s="20"/>
      <c r="F57" s="26">
        <f>+F55+F46</f>
        <v>13302</v>
      </c>
      <c r="G57" s="20"/>
      <c r="H57" s="2"/>
      <c r="I57" s="2"/>
    </row>
    <row r="58" spans="1:9" ht="9.75" customHeight="1">
      <c r="A58" s="2"/>
      <c r="B58" s="2"/>
      <c r="C58" s="20"/>
      <c r="D58" s="26"/>
      <c r="E58" s="20"/>
      <c r="F58" s="26"/>
      <c r="G58" s="20"/>
      <c r="H58" s="2"/>
      <c r="I58" s="2"/>
    </row>
    <row r="59" spans="1:9" ht="15.75" thickBot="1">
      <c r="A59" s="7" t="s">
        <v>104</v>
      </c>
      <c r="B59" s="2"/>
      <c r="C59" s="20"/>
      <c r="D59" s="57">
        <f>+D57+D39</f>
        <v>39633</v>
      </c>
      <c r="E59" s="20"/>
      <c r="F59" s="57">
        <f>+F57+F39</f>
        <v>41110</v>
      </c>
      <c r="G59" s="20"/>
      <c r="H59" s="2"/>
      <c r="I59" s="2"/>
    </row>
    <row r="60" spans="1:9" ht="15" thickTop="1">
      <c r="A60" s="2"/>
      <c r="B60" s="2"/>
      <c r="C60" s="20"/>
      <c r="D60" s="20"/>
      <c r="E60" s="20"/>
      <c r="F60" s="20"/>
      <c r="G60" s="20"/>
      <c r="H60" s="2"/>
      <c r="I60" s="2"/>
    </row>
    <row r="61" spans="1:9" ht="15.75" thickBot="1">
      <c r="A61" s="7" t="s">
        <v>74</v>
      </c>
      <c r="B61" s="2"/>
      <c r="C61" s="20"/>
      <c r="D61" s="56">
        <f>+D39/123203</f>
        <v>0.21880960690892268</v>
      </c>
      <c r="E61" s="27"/>
      <c r="F61" s="56">
        <f>+F39/122203</f>
        <v>0.22755578831943568</v>
      </c>
      <c r="G61" s="20"/>
      <c r="H61" s="2"/>
      <c r="I61" s="2"/>
    </row>
    <row r="62" spans="1:9" ht="15" thickTop="1">
      <c r="A62" s="2"/>
      <c r="B62" s="2"/>
      <c r="C62" s="20"/>
      <c r="D62" s="28"/>
      <c r="E62" s="27"/>
      <c r="F62" s="28"/>
      <c r="G62" s="20"/>
      <c r="H62" s="2"/>
      <c r="I62" s="2"/>
    </row>
    <row r="63" spans="1:9" ht="14.25">
      <c r="A63" s="6" t="s">
        <v>113</v>
      </c>
      <c r="B63" s="2"/>
      <c r="C63" s="2"/>
      <c r="D63" s="25"/>
      <c r="E63" s="25"/>
      <c r="F63" s="25"/>
      <c r="G63" s="2"/>
      <c r="H63" s="2"/>
      <c r="I63" s="2"/>
    </row>
    <row r="64" spans="2:9" ht="14.25">
      <c r="B64" s="6" t="s">
        <v>167</v>
      </c>
      <c r="C64" s="2"/>
      <c r="D64" s="25"/>
      <c r="E64" s="25"/>
      <c r="F64" s="25"/>
      <c r="G64" s="2"/>
      <c r="H64" s="2"/>
      <c r="I64" s="2"/>
    </row>
    <row r="65" spans="1:9" ht="14.25">
      <c r="A65" s="2"/>
      <c r="B65" s="2"/>
      <c r="C65" s="2"/>
      <c r="D65" s="25"/>
      <c r="E65" s="25"/>
      <c r="F65" s="25"/>
      <c r="G65" s="2"/>
      <c r="H65" s="2"/>
      <c r="I65" s="2"/>
    </row>
    <row r="66" spans="1:9" ht="14.25">
      <c r="A66" s="2"/>
      <c r="B66" s="2"/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114</v>
      </c>
      <c r="B3" s="1"/>
      <c r="C3" s="1"/>
      <c r="D3" s="1"/>
      <c r="K3" s="50"/>
    </row>
    <row r="4" spans="1:4" ht="15.75">
      <c r="A4" s="1" t="s">
        <v>258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257</v>
      </c>
      <c r="F8" s="31"/>
      <c r="G8" s="18" t="s">
        <v>259</v>
      </c>
      <c r="H8" s="31"/>
      <c r="I8" s="32" t="str">
        <f>+E8</f>
        <v>30/09/2015</v>
      </c>
      <c r="J8" s="31"/>
      <c r="K8" s="33" t="str">
        <f>+G8</f>
        <v>30/09/2014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15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+I11-5195</f>
        <v>3253</v>
      </c>
      <c r="F11" s="36"/>
      <c r="G11" s="36">
        <f>+K11-3806</f>
        <v>2600</v>
      </c>
      <c r="H11" s="36"/>
      <c r="I11" s="40">
        <v>8448</v>
      </c>
      <c r="J11" s="36"/>
      <c r="K11" s="40">
        <v>6406</v>
      </c>
      <c r="M11" s="19"/>
    </row>
    <row r="12" spans="1:11" ht="14.25">
      <c r="A12" s="29"/>
      <c r="B12" s="29"/>
      <c r="C12" s="29"/>
      <c r="D12" s="29"/>
      <c r="E12" s="36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+I13+6289</f>
        <v>-3918</v>
      </c>
      <c r="F13" s="36"/>
      <c r="G13" s="36">
        <f>+K13+6311</f>
        <v>-3572</v>
      </c>
      <c r="H13" s="36"/>
      <c r="I13" s="40">
        <v>-10207</v>
      </c>
      <c r="J13" s="36"/>
      <c r="K13" s="40">
        <v>-9883</v>
      </c>
    </row>
    <row r="14" spans="1:11" ht="14.25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+I15-266</f>
        <v>159</v>
      </c>
      <c r="F15" s="36"/>
      <c r="G15" s="37">
        <f>+K15-57</f>
        <v>123</v>
      </c>
      <c r="H15" s="36"/>
      <c r="I15" s="37">
        <v>425</v>
      </c>
      <c r="J15" s="36"/>
      <c r="K15" s="37">
        <v>180</v>
      </c>
    </row>
    <row r="16" spans="1:11" ht="14.25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166</v>
      </c>
      <c r="B17" s="29"/>
      <c r="C17" s="29"/>
      <c r="D17" s="29"/>
      <c r="E17" s="36">
        <f>SUM(E11:E15)</f>
        <v>-506</v>
      </c>
      <c r="F17" s="36"/>
      <c r="G17" s="36">
        <f>SUM(G11:G15)</f>
        <v>-849</v>
      </c>
      <c r="H17" s="36"/>
      <c r="I17" s="36">
        <f>SUM(I11:I15)</f>
        <v>-1334</v>
      </c>
      <c r="J17" s="36"/>
      <c r="K17" s="36">
        <f>SUM(K11:K15)</f>
        <v>-3297</v>
      </c>
    </row>
    <row r="18" spans="1:11" ht="14.25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+I19+5</f>
        <v>-1</v>
      </c>
      <c r="F19" s="36"/>
      <c r="G19" s="36">
        <f>+K19+109</f>
        <v>-51</v>
      </c>
      <c r="H19" s="36"/>
      <c r="I19" s="40">
        <v>-6</v>
      </c>
      <c r="J19" s="36"/>
      <c r="K19" s="40">
        <v>-160</v>
      </c>
    </row>
    <row r="20" spans="1:11" ht="14.25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14.25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9" t="s">
        <v>138</v>
      </c>
      <c r="B23" s="29"/>
      <c r="C23" s="29"/>
      <c r="D23" s="29"/>
      <c r="E23" s="36">
        <f>SUM(E17:E21)</f>
        <v>-507</v>
      </c>
      <c r="F23" s="36"/>
      <c r="G23" s="36">
        <f>SUM(G17:G21)</f>
        <v>-900</v>
      </c>
      <c r="H23" s="36"/>
      <c r="I23" s="36">
        <f>SUM(I17:I21)</f>
        <v>-1340</v>
      </c>
      <c r="J23" s="36"/>
      <c r="K23" s="36">
        <f>SUM(K17:K21)</f>
        <v>-3457</v>
      </c>
    </row>
    <row r="24" spans="1:11" ht="14.25">
      <c r="A24" s="29"/>
      <c r="B24" s="29"/>
      <c r="C24" s="29"/>
      <c r="D24" s="29"/>
      <c r="E24" s="38"/>
      <c r="F24" s="38"/>
      <c r="G24" s="38"/>
      <c r="H24" s="38"/>
      <c r="I24" s="38"/>
      <c r="J24" s="38"/>
      <c r="K24" s="38"/>
    </row>
    <row r="25" spans="1:11" ht="14.25">
      <c r="A25" s="29" t="s">
        <v>22</v>
      </c>
      <c r="B25" s="29"/>
      <c r="C25" s="29"/>
      <c r="D25" s="29"/>
      <c r="E25" s="37">
        <f>+I25+0</f>
        <v>0</v>
      </c>
      <c r="F25" s="36"/>
      <c r="G25" s="37">
        <f>+K25</f>
        <v>0</v>
      </c>
      <c r="H25" s="38"/>
      <c r="I25" s="37">
        <v>0</v>
      </c>
      <c r="J25" s="38"/>
      <c r="K25" s="37">
        <v>0</v>
      </c>
    </row>
    <row r="26" spans="1:11" ht="14.25">
      <c r="A26" s="29"/>
      <c r="B26" s="29"/>
      <c r="C26" s="29"/>
      <c r="D26" s="29"/>
      <c r="E26" s="38"/>
      <c r="F26" s="38"/>
      <c r="G26" s="38"/>
      <c r="H26" s="38"/>
      <c r="I26" s="38"/>
      <c r="J26" s="38"/>
      <c r="K26" s="38"/>
    </row>
    <row r="27" spans="1:11" ht="14.25">
      <c r="A27" s="2" t="s">
        <v>179</v>
      </c>
      <c r="B27" s="29"/>
      <c r="C27" s="29"/>
      <c r="D27" s="29"/>
      <c r="E27" s="36">
        <f>+E23+E25</f>
        <v>-507</v>
      </c>
      <c r="F27" s="36"/>
      <c r="G27" s="36">
        <f>+G23+G25</f>
        <v>-900</v>
      </c>
      <c r="H27" s="36"/>
      <c r="I27" s="36">
        <f>+I23+I25</f>
        <v>-1340</v>
      </c>
      <c r="J27" s="36"/>
      <c r="K27" s="36">
        <f>+K23+K25</f>
        <v>-3457</v>
      </c>
    </row>
    <row r="28" spans="1:11" ht="14.25">
      <c r="A28" s="29"/>
      <c r="B28" s="29"/>
      <c r="C28" s="29"/>
      <c r="D28" s="29"/>
      <c r="E28" s="38"/>
      <c r="F28" s="38"/>
      <c r="G28" s="38"/>
      <c r="H28" s="38"/>
      <c r="I28" s="38"/>
      <c r="J28" s="38"/>
      <c r="K28" s="38"/>
    </row>
    <row r="29" spans="1:11" ht="14.25">
      <c r="A29" s="2" t="s">
        <v>182</v>
      </c>
      <c r="B29" s="29"/>
      <c r="C29" s="29"/>
      <c r="D29" s="29"/>
      <c r="E29" s="37">
        <f>+I29</f>
        <v>0</v>
      </c>
      <c r="F29" s="36"/>
      <c r="G29" s="37">
        <f>+K29</f>
        <v>0</v>
      </c>
      <c r="H29" s="38"/>
      <c r="I29" s="37">
        <v>0</v>
      </c>
      <c r="J29" s="38"/>
      <c r="K29" s="37">
        <v>0</v>
      </c>
    </row>
    <row r="30" spans="1:11" ht="14.25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5" thickBot="1">
      <c r="A31" s="2" t="s">
        <v>181</v>
      </c>
      <c r="B31" s="29"/>
      <c r="C31" s="29"/>
      <c r="D31" s="29"/>
      <c r="E31" s="39">
        <f>+E29+E27</f>
        <v>-507</v>
      </c>
      <c r="F31" s="40"/>
      <c r="G31" s="39">
        <f>+G29+G27</f>
        <v>-900</v>
      </c>
      <c r="H31" s="40"/>
      <c r="I31" s="39">
        <f>+I29+I27</f>
        <v>-1340</v>
      </c>
      <c r="J31" s="40"/>
      <c r="K31" s="39">
        <f>+K29+K27</f>
        <v>-3457</v>
      </c>
    </row>
    <row r="32" spans="2:11" ht="15" thickTop="1">
      <c r="B32" s="29"/>
      <c r="C32" s="29"/>
      <c r="D32" s="29"/>
      <c r="E32" s="38"/>
      <c r="F32" s="41"/>
      <c r="G32" s="38"/>
      <c r="H32" s="41"/>
      <c r="I32" s="38"/>
      <c r="J32" s="41"/>
      <c r="K32" s="38"/>
    </row>
    <row r="33" spans="1:11" ht="14.25">
      <c r="A33" s="2" t="s">
        <v>183</v>
      </c>
      <c r="B33" s="29"/>
      <c r="C33" s="29"/>
      <c r="D33" s="29"/>
      <c r="E33" s="38"/>
      <c r="F33" s="41"/>
      <c r="G33" s="38"/>
      <c r="H33" s="41"/>
      <c r="I33" s="38"/>
      <c r="J33" s="41"/>
      <c r="K33" s="38"/>
    </row>
    <row r="34" spans="1:11" ht="15" thickBot="1">
      <c r="A34" s="2" t="s">
        <v>139</v>
      </c>
      <c r="B34" s="29"/>
      <c r="C34" s="29"/>
      <c r="D34" s="29"/>
      <c r="E34" s="59">
        <f>+E31</f>
        <v>-507</v>
      </c>
      <c r="F34" s="41"/>
      <c r="G34" s="59">
        <f>+G31</f>
        <v>-900</v>
      </c>
      <c r="H34" s="41"/>
      <c r="I34" s="59">
        <f>+I31</f>
        <v>-1340</v>
      </c>
      <c r="J34" s="41"/>
      <c r="K34" s="59">
        <f>+K31</f>
        <v>-3457</v>
      </c>
    </row>
    <row r="35" spans="1:11" ht="15" thickTop="1">
      <c r="A35" s="29"/>
      <c r="B35" s="29"/>
      <c r="C35" s="29"/>
      <c r="D35" s="29"/>
      <c r="E35" s="38"/>
      <c r="F35" s="41"/>
      <c r="G35" s="38"/>
      <c r="H35" s="41"/>
      <c r="I35" s="38"/>
      <c r="J35" s="41"/>
      <c r="K35" s="38"/>
    </row>
    <row r="36" spans="1:11" ht="14.25">
      <c r="A36" s="29"/>
      <c r="B36" s="29"/>
      <c r="C36" s="29"/>
      <c r="D36" s="29"/>
      <c r="E36" s="38"/>
      <c r="F36" s="38"/>
      <c r="G36" s="38"/>
      <c r="H36" s="38"/>
      <c r="I36" s="38"/>
      <c r="J36" s="38"/>
      <c r="K36" s="38"/>
    </row>
    <row r="37" spans="1:11" ht="14.25">
      <c r="A37" s="2" t="s">
        <v>180</v>
      </c>
      <c r="B37" s="29"/>
      <c r="C37" s="29"/>
      <c r="D37" s="29"/>
      <c r="E37" s="38" t="s">
        <v>11</v>
      </c>
      <c r="F37" s="38"/>
      <c r="G37" s="38"/>
      <c r="H37" s="38"/>
      <c r="I37" s="38" t="s">
        <v>11</v>
      </c>
      <c r="J37" s="38"/>
      <c r="K37" s="38" t="s">
        <v>11</v>
      </c>
    </row>
    <row r="38" spans="1:11" ht="14.25">
      <c r="A38" s="2" t="s">
        <v>139</v>
      </c>
      <c r="B38" s="29"/>
      <c r="C38" s="29"/>
      <c r="D38" s="29"/>
      <c r="E38" s="38"/>
      <c r="F38" s="38"/>
      <c r="G38" s="38"/>
      <c r="H38" s="38"/>
      <c r="I38" s="38"/>
      <c r="J38" s="38"/>
      <c r="K38" s="38"/>
    </row>
    <row r="39" spans="1:11" ht="14.25">
      <c r="A39" s="2" t="s">
        <v>140</v>
      </c>
      <c r="B39" s="29"/>
      <c r="C39" s="29"/>
      <c r="D39" s="29"/>
      <c r="E39" s="49">
        <f>+notes!F176</f>
        <v>-0.40763491348813274</v>
      </c>
      <c r="F39" s="36"/>
      <c r="G39" s="49">
        <f>+notes!G176</f>
        <v>-2.209456473707468</v>
      </c>
      <c r="H39" s="36"/>
      <c r="I39" s="49">
        <f>+notes!H176</f>
        <v>-1.0897764331779995</v>
      </c>
      <c r="J39" s="36"/>
      <c r="K39" s="49">
        <f>+notes!I176</f>
        <v>-8.486767810674129</v>
      </c>
    </row>
    <row r="40" spans="1:11" ht="14.25">
      <c r="A40" s="2" t="s">
        <v>141</v>
      </c>
      <c r="B40" s="29"/>
      <c r="C40" s="29"/>
      <c r="D40" s="29"/>
      <c r="E40" s="53" t="s">
        <v>81</v>
      </c>
      <c r="F40" s="31"/>
      <c r="G40" s="53" t="s">
        <v>81</v>
      </c>
      <c r="H40" s="31"/>
      <c r="I40" s="53" t="s">
        <v>81</v>
      </c>
      <c r="J40" s="31"/>
      <c r="K40" s="53" t="s">
        <v>81</v>
      </c>
    </row>
    <row r="41" spans="1:11" ht="14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4.25">
      <c r="A43" s="29" t="s">
        <v>76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5" spans="1:4" ht="12.75">
      <c r="A45" s="6" t="s">
        <v>116</v>
      </c>
      <c r="B45" s="6"/>
      <c r="C45" s="6"/>
      <c r="D45" s="6"/>
    </row>
    <row r="46" spans="1:4" ht="12.75">
      <c r="A46" s="6" t="s">
        <v>168</v>
      </c>
      <c r="B46" s="6"/>
      <c r="C46" s="6"/>
      <c r="D46" s="6"/>
    </row>
    <row r="51" ht="14.25">
      <c r="L51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62</v>
      </c>
      <c r="B3" s="1"/>
      <c r="C3" s="1"/>
      <c r="D3" s="1"/>
      <c r="Q3" s="50"/>
    </row>
    <row r="4" spans="1:4" ht="15">
      <c r="A4" s="7" t="s">
        <v>260</v>
      </c>
      <c r="B4" s="2"/>
      <c r="C4" s="2"/>
      <c r="D4" s="2"/>
    </row>
    <row r="7" spans="5:17" ht="15">
      <c r="E7" s="95" t="s">
        <v>26</v>
      </c>
      <c r="F7" s="95"/>
      <c r="G7" s="95"/>
      <c r="H7" s="95"/>
      <c r="I7" s="95"/>
      <c r="J7" s="95"/>
      <c r="K7" s="95"/>
      <c r="L7" s="51"/>
      <c r="M7" s="51"/>
      <c r="N7" s="7"/>
      <c r="O7" s="51" t="s">
        <v>27</v>
      </c>
      <c r="P7" s="52"/>
      <c r="Q7" s="52"/>
    </row>
    <row r="9" spans="5:20" ht="12.75"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11</v>
      </c>
      <c r="P9" s="4"/>
      <c r="Q9" s="4"/>
      <c r="T9" s="4"/>
    </row>
    <row r="10" spans="5:17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153</v>
      </c>
      <c r="N10" s="4"/>
      <c r="O10" s="4" t="s">
        <v>29</v>
      </c>
      <c r="P10" s="4"/>
      <c r="Q10" s="4"/>
    </row>
    <row r="11" spans="5:20" ht="12.75">
      <c r="E11" s="4" t="s">
        <v>24</v>
      </c>
      <c r="F11" s="4"/>
      <c r="G11" s="4" t="s">
        <v>25</v>
      </c>
      <c r="H11" s="4"/>
      <c r="I11" s="4" t="s">
        <v>77</v>
      </c>
      <c r="J11" s="4"/>
      <c r="K11" s="4" t="s">
        <v>77</v>
      </c>
      <c r="L11" s="4"/>
      <c r="M11" s="4" t="s">
        <v>154</v>
      </c>
      <c r="N11" s="4"/>
      <c r="O11" s="4" t="s">
        <v>30</v>
      </c>
      <c r="P11" s="4"/>
      <c r="Q11" s="4" t="s">
        <v>31</v>
      </c>
      <c r="T11" s="4"/>
    </row>
    <row r="12" spans="5:17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  <c r="P12" s="4"/>
      <c r="Q12" s="4" t="s">
        <v>5</v>
      </c>
    </row>
    <row r="13" spans="5:17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7" t="s">
        <v>261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10" t="s">
        <v>262</v>
      </c>
      <c r="B15" s="10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4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4.25">
      <c r="A17" s="2" t="s">
        <v>169</v>
      </c>
      <c r="B17" s="2"/>
      <c r="C17" s="2"/>
      <c r="D17" s="2"/>
      <c r="E17" s="27">
        <f>+'BS'!F33</f>
        <v>24441</v>
      </c>
      <c r="F17" s="27"/>
      <c r="G17" s="27">
        <v>0</v>
      </c>
      <c r="H17" s="20"/>
      <c r="I17" s="20">
        <f>+'BS'!F35</f>
        <v>16378</v>
      </c>
      <c r="J17" s="20"/>
      <c r="K17" s="20">
        <f>+'BS'!F36</f>
        <v>532</v>
      </c>
      <c r="L17" s="20"/>
      <c r="M17" s="20">
        <f>+'BS'!F37</f>
        <v>4464</v>
      </c>
      <c r="N17" s="20"/>
      <c r="O17" s="27">
        <f>+'BS'!F38</f>
        <v>-18007</v>
      </c>
      <c r="P17" s="27"/>
      <c r="Q17" s="27">
        <f>SUM(E17:O17)</f>
        <v>27808</v>
      </c>
    </row>
    <row r="18" spans="1:17" ht="14.25">
      <c r="A18" s="2"/>
      <c r="B18" s="2"/>
      <c r="C18" s="2"/>
      <c r="D18" s="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4.25">
      <c r="A19" s="2" t="s">
        <v>255</v>
      </c>
      <c r="B19" s="2"/>
      <c r="C19" s="2"/>
      <c r="D19" s="2"/>
      <c r="E19" s="20">
        <v>490</v>
      </c>
      <c r="F19" s="20"/>
      <c r="G19" s="20">
        <v>336</v>
      </c>
      <c r="H19" s="20"/>
      <c r="I19" s="20">
        <v>0</v>
      </c>
      <c r="J19" s="20"/>
      <c r="K19" s="20">
        <v>0</v>
      </c>
      <c r="L19" s="20"/>
      <c r="M19" s="20">
        <v>-336</v>
      </c>
      <c r="N19" s="20"/>
      <c r="O19" s="20">
        <v>0</v>
      </c>
      <c r="P19" s="20"/>
      <c r="Q19" s="27">
        <f>SUM(E19:O19)</f>
        <v>490</v>
      </c>
    </row>
    <row r="20" spans="1:17" ht="14.25">
      <c r="A20" s="2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4.25">
      <c r="A21" s="2" t="s">
        <v>184</v>
      </c>
      <c r="B21" s="2"/>
      <c r="C21" s="2"/>
      <c r="D21" s="2"/>
      <c r="E21" s="20">
        <v>0</v>
      </c>
      <c r="F21" s="20"/>
      <c r="G21" s="20">
        <v>0</v>
      </c>
      <c r="H21" s="20"/>
      <c r="I21" s="20">
        <v>0</v>
      </c>
      <c r="J21" s="20"/>
      <c r="K21" s="20">
        <v>0</v>
      </c>
      <c r="L21" s="20"/>
      <c r="M21" s="20">
        <v>0</v>
      </c>
      <c r="N21" s="20"/>
      <c r="O21" s="27">
        <f>+'P&amp;L'!I27</f>
        <v>-1340</v>
      </c>
      <c r="P21" s="20"/>
      <c r="Q21" s="27">
        <f>SUM(E21:O21)</f>
        <v>-1340</v>
      </c>
    </row>
    <row r="22" spans="1:17" ht="14.25">
      <c r="A22" s="2"/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4.25">
      <c r="A23" s="2" t="s">
        <v>263</v>
      </c>
      <c r="B23" s="2"/>
      <c r="C23" s="2"/>
      <c r="D23" s="2"/>
      <c r="E23" s="42">
        <f>SUM(E17:E22)</f>
        <v>24931</v>
      </c>
      <c r="F23" s="27"/>
      <c r="G23" s="42">
        <f>SUM(G17:G22)</f>
        <v>336</v>
      </c>
      <c r="H23" s="20"/>
      <c r="I23" s="42">
        <f>SUM(I17:I22)</f>
        <v>16378</v>
      </c>
      <c r="J23" s="28"/>
      <c r="K23" s="42">
        <f>SUM(K17:K22)</f>
        <v>532</v>
      </c>
      <c r="L23" s="28"/>
      <c r="M23" s="42">
        <f>SUM(M17:M22)</f>
        <v>4128</v>
      </c>
      <c r="N23" s="20"/>
      <c r="O23" s="42">
        <f>SUM(O17:O22)</f>
        <v>-19347</v>
      </c>
      <c r="P23" s="27"/>
      <c r="Q23" s="42">
        <f>SUM(Q17:Q22)</f>
        <v>26958</v>
      </c>
    </row>
    <row r="24" spans="1:17" ht="14.25">
      <c r="A24" s="2"/>
      <c r="B24" s="2"/>
      <c r="C24" s="2"/>
      <c r="D24" s="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4.25">
      <c r="A25" s="2"/>
      <c r="B25" s="2"/>
      <c r="C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">
      <c r="A26" s="7" t="str">
        <f>+A14</f>
        <v>9 months </v>
      </c>
      <c r="B26" s="7"/>
      <c r="C26" s="7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">
      <c r="A27" s="10" t="s">
        <v>264</v>
      </c>
      <c r="B27" s="10"/>
      <c r="C27" s="10"/>
      <c r="D27" s="1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4.25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4.25">
      <c r="A29" s="2" t="s">
        <v>146</v>
      </c>
      <c r="B29" s="2"/>
      <c r="C29" s="2"/>
      <c r="D29" s="2"/>
      <c r="E29" s="27">
        <v>40734</v>
      </c>
      <c r="F29" s="27"/>
      <c r="G29" s="27">
        <v>7628</v>
      </c>
      <c r="H29" s="27"/>
      <c r="I29" s="27">
        <v>16378</v>
      </c>
      <c r="J29" s="27"/>
      <c r="K29" s="20">
        <v>532</v>
      </c>
      <c r="L29" s="20"/>
      <c r="M29" s="20">
        <v>0</v>
      </c>
      <c r="N29" s="27"/>
      <c r="O29" s="27">
        <v>-46512</v>
      </c>
      <c r="P29" s="27"/>
      <c r="Q29" s="27">
        <f>SUM(E29:O29)</f>
        <v>18760</v>
      </c>
    </row>
    <row r="30" spans="1:17" ht="14.25">
      <c r="A30" s="2"/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4.25">
      <c r="A31" s="2" t="s">
        <v>270</v>
      </c>
      <c r="B31" s="2"/>
      <c r="C31" s="2"/>
      <c r="D31" s="2"/>
      <c r="E31" s="20">
        <v>-32587</v>
      </c>
      <c r="F31" s="20"/>
      <c r="G31" s="20">
        <v>0</v>
      </c>
      <c r="H31" s="20"/>
      <c r="I31" s="20">
        <v>0</v>
      </c>
      <c r="J31" s="20"/>
      <c r="K31" s="20">
        <v>0</v>
      </c>
      <c r="L31" s="20"/>
      <c r="M31" s="20">
        <v>0</v>
      </c>
      <c r="N31" s="20"/>
      <c r="O31" s="20">
        <f>-E31</f>
        <v>32587</v>
      </c>
      <c r="P31" s="20"/>
      <c r="Q31" s="27">
        <f>SUM(E31:O31)</f>
        <v>0</v>
      </c>
    </row>
    <row r="32" spans="1:17" ht="14.25">
      <c r="A32" s="2"/>
      <c r="B32" s="2"/>
      <c r="C32" s="2"/>
      <c r="D32" s="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4.25">
      <c r="A33" s="2" t="s">
        <v>271</v>
      </c>
      <c r="B33" s="2"/>
      <c r="C33" s="2"/>
      <c r="D33" s="2"/>
      <c r="E33" s="20">
        <v>0</v>
      </c>
      <c r="F33" s="20"/>
      <c r="G33" s="20">
        <v>-3959</v>
      </c>
      <c r="H33" s="20"/>
      <c r="I33" s="20">
        <v>0</v>
      </c>
      <c r="J33" s="20"/>
      <c r="K33" s="20">
        <v>0</v>
      </c>
      <c r="L33" s="20"/>
      <c r="M33" s="20">
        <v>0</v>
      </c>
      <c r="N33" s="20"/>
      <c r="O33" s="20">
        <f>-G33</f>
        <v>3959</v>
      </c>
      <c r="P33" s="20"/>
      <c r="Q33" s="27">
        <f>SUM(E33:O33)</f>
        <v>0</v>
      </c>
    </row>
    <row r="34" spans="1:17" ht="14.25">
      <c r="A34" s="2"/>
      <c r="B34" s="2"/>
      <c r="C34" s="2"/>
      <c r="D34" s="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4.25">
      <c r="A35" s="2" t="s">
        <v>184</v>
      </c>
      <c r="B35" s="2"/>
      <c r="C35" s="2"/>
      <c r="D35" s="2"/>
      <c r="E35" s="20">
        <v>0</v>
      </c>
      <c r="F35" s="20"/>
      <c r="G35" s="20">
        <v>0</v>
      </c>
      <c r="H35" s="20"/>
      <c r="I35" s="20">
        <v>0</v>
      </c>
      <c r="J35" s="20"/>
      <c r="K35" s="20">
        <v>0</v>
      </c>
      <c r="L35" s="20"/>
      <c r="M35" s="20">
        <v>0</v>
      </c>
      <c r="N35" s="20"/>
      <c r="O35" s="27">
        <f>+'P&amp;L'!K27</f>
        <v>-3457</v>
      </c>
      <c r="P35" s="20"/>
      <c r="Q35" s="27">
        <f>SUM(E35:O35)</f>
        <v>-3457</v>
      </c>
    </row>
    <row r="36" spans="1:17" ht="14.25">
      <c r="A36" s="2"/>
      <c r="B36" s="2"/>
      <c r="C36" s="2"/>
      <c r="D36" s="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4.25">
      <c r="A37" s="2" t="s">
        <v>265</v>
      </c>
      <c r="B37" s="2"/>
      <c r="C37" s="2"/>
      <c r="D37" s="2"/>
      <c r="E37" s="42">
        <f>SUM(E29:E36)</f>
        <v>8147</v>
      </c>
      <c r="F37" s="27"/>
      <c r="G37" s="42">
        <f>SUM(G29:G36)</f>
        <v>3669</v>
      </c>
      <c r="H37" s="20"/>
      <c r="I37" s="42">
        <f>SUM(I29:I36)</f>
        <v>16378</v>
      </c>
      <c r="J37" s="28"/>
      <c r="K37" s="42">
        <f>SUM(K29:K36)</f>
        <v>532</v>
      </c>
      <c r="L37" s="28"/>
      <c r="M37" s="42">
        <f>SUM(M29:M36)</f>
        <v>0</v>
      </c>
      <c r="N37" s="20"/>
      <c r="O37" s="42">
        <f>SUM(O29:O36)</f>
        <v>-13423</v>
      </c>
      <c r="P37" s="27"/>
      <c r="Q37" s="42">
        <f>SUM(Q29:Q36)</f>
        <v>15303</v>
      </c>
    </row>
    <row r="38" spans="1:17" ht="14.25">
      <c r="A38" s="2"/>
      <c r="B38" s="2"/>
      <c r="C38" s="2"/>
      <c r="D38" s="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4.25">
      <c r="A39" s="2"/>
      <c r="B39" s="2"/>
      <c r="C39" s="2"/>
      <c r="D39" s="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4" ht="14.25">
      <c r="A40" s="11" t="s">
        <v>84</v>
      </c>
      <c r="B40" s="11"/>
      <c r="C40" s="11"/>
      <c r="D40" s="11"/>
    </row>
    <row r="41" spans="1:4" ht="14.25">
      <c r="A41" s="11" t="s">
        <v>170</v>
      </c>
      <c r="B41" s="11"/>
      <c r="C41" s="11"/>
      <c r="D41" s="11"/>
    </row>
  </sheetData>
  <sheetProtection/>
  <mergeCells count="1">
    <mergeCell ref="E7:K7"/>
  </mergeCells>
  <printOptions/>
  <pageMargins left="0.66" right="0.27" top="0.96" bottom="0.72" header="0.5" footer="0.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115</v>
      </c>
      <c r="B3" s="2"/>
      <c r="C3" s="2"/>
    </row>
    <row r="4" spans="1:3" ht="15">
      <c r="A4" s="7" t="str">
        <f>+Equity!A4</f>
        <v>For the 9 Months Ended 30 September 2015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266</v>
      </c>
      <c r="J6" s="8" t="str">
        <f>+H6</f>
        <v>9 months</v>
      </c>
    </row>
    <row r="7" spans="1:10" ht="15">
      <c r="A7" s="2"/>
      <c r="B7" s="2"/>
      <c r="C7" s="2"/>
      <c r="D7" s="2"/>
      <c r="H7" s="13" t="s">
        <v>63</v>
      </c>
      <c r="J7" s="13" t="s">
        <v>63</v>
      </c>
    </row>
    <row r="8" spans="1:10" ht="15">
      <c r="A8" s="2"/>
      <c r="B8" s="2"/>
      <c r="C8" s="2"/>
      <c r="D8" s="2"/>
      <c r="H8" s="17" t="s">
        <v>257</v>
      </c>
      <c r="J8" s="17" t="s">
        <v>259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67</v>
      </c>
      <c r="G10" s="19"/>
    </row>
    <row r="11" spans="1:12" ht="12.75">
      <c r="A11" s="9" t="s">
        <v>32</v>
      </c>
      <c r="H11" s="44">
        <f>+'P&amp;L'!I23</f>
        <v>-1340</v>
      </c>
      <c r="J11" s="44">
        <f>+'P&amp;L'!K23</f>
        <v>-3457</v>
      </c>
      <c r="L11" s="19"/>
    </row>
    <row r="12" spans="1:10" ht="12.75">
      <c r="A12" t="s">
        <v>68</v>
      </c>
      <c r="H12" s="44"/>
      <c r="J12" s="44"/>
    </row>
    <row r="13" spans="2:12" ht="12.75">
      <c r="B13" t="s">
        <v>108</v>
      </c>
      <c r="H13" s="44">
        <v>29</v>
      </c>
      <c r="J13" s="44">
        <v>29</v>
      </c>
      <c r="L13" s="19"/>
    </row>
    <row r="14" spans="2:10" ht="12.75">
      <c r="B14" t="s">
        <v>230</v>
      </c>
      <c r="H14" s="44">
        <v>656</v>
      </c>
      <c r="J14" s="44">
        <v>1277</v>
      </c>
    </row>
    <row r="15" spans="2:10" ht="12.75">
      <c r="B15" t="s">
        <v>107</v>
      </c>
      <c r="H15" s="44">
        <v>165</v>
      </c>
      <c r="J15" s="44">
        <v>156</v>
      </c>
    </row>
    <row r="16" spans="2:10" ht="12.75">
      <c r="B16" t="s">
        <v>236</v>
      </c>
      <c r="H16" s="44">
        <v>-15</v>
      </c>
      <c r="J16" s="44">
        <v>-92</v>
      </c>
    </row>
    <row r="17" spans="2:10" ht="12.75">
      <c r="B17" t="s">
        <v>69</v>
      </c>
      <c r="H17" s="44">
        <v>6</v>
      </c>
      <c r="J17" s="44">
        <v>158</v>
      </c>
    </row>
    <row r="18" spans="2:10" ht="12.75">
      <c r="B18" t="s">
        <v>147</v>
      </c>
      <c r="H18" s="45">
        <v>-211</v>
      </c>
      <c r="I18" s="55"/>
      <c r="J18" s="45">
        <v>-7</v>
      </c>
    </row>
    <row r="19" spans="1:10" ht="12.75">
      <c r="A19" s="9" t="s">
        <v>163</v>
      </c>
      <c r="H19" s="44">
        <f>SUM(H11:H18)</f>
        <v>-710</v>
      </c>
      <c r="J19" s="44">
        <f>SUM(J11:J18)</f>
        <v>-1936</v>
      </c>
    </row>
    <row r="20" spans="1:12" ht="12.75">
      <c r="A20" s="12" t="s">
        <v>239</v>
      </c>
      <c r="H20" s="44">
        <v>-918</v>
      </c>
      <c r="J20" s="44">
        <v>-347</v>
      </c>
      <c r="L20" s="19"/>
    </row>
    <row r="21" spans="1:12" ht="12.75">
      <c r="A21" t="s">
        <v>240</v>
      </c>
      <c r="H21" s="44">
        <v>193</v>
      </c>
      <c r="J21" s="44">
        <v>825</v>
      </c>
      <c r="L21" s="19"/>
    </row>
    <row r="22" spans="1:12" ht="12.75">
      <c r="A22" s="12" t="s">
        <v>231</v>
      </c>
      <c r="H22" s="44">
        <v>-2701</v>
      </c>
      <c r="J22" s="44">
        <v>-286</v>
      </c>
      <c r="L22" s="19"/>
    </row>
    <row r="23" spans="1:12" ht="12.75">
      <c r="A23" s="12" t="s">
        <v>287</v>
      </c>
      <c r="H23" s="44">
        <v>114</v>
      </c>
      <c r="J23" s="44">
        <v>870</v>
      </c>
      <c r="L23" s="19"/>
    </row>
    <row r="24" spans="1:12" ht="12.75">
      <c r="A24" s="12" t="s">
        <v>288</v>
      </c>
      <c r="H24" s="44">
        <v>-96</v>
      </c>
      <c r="J24" s="44">
        <v>-291</v>
      </c>
      <c r="L24" s="19"/>
    </row>
    <row r="25" spans="1:13" ht="12.75">
      <c r="A25" s="12" t="s">
        <v>241</v>
      </c>
      <c r="H25" s="45">
        <v>-790</v>
      </c>
      <c r="J25" s="45">
        <v>1782</v>
      </c>
      <c r="L25" s="19"/>
      <c r="M25" s="19"/>
    </row>
    <row r="26" spans="1:10" ht="12.75">
      <c r="A26" s="9" t="s">
        <v>164</v>
      </c>
      <c r="H26" s="44">
        <f>SUM(H19:H25)</f>
        <v>-4908</v>
      </c>
      <c r="J26" s="44">
        <f>SUM(J19:J25)</f>
        <v>617</v>
      </c>
    </row>
    <row r="27" spans="1:10" ht="12.75">
      <c r="A27" s="12" t="s">
        <v>33</v>
      </c>
      <c r="H27" s="44">
        <v>-2</v>
      </c>
      <c r="J27" s="44">
        <v>-7</v>
      </c>
    </row>
    <row r="28" spans="1:10" ht="12.75">
      <c r="A28" s="12" t="s">
        <v>272</v>
      </c>
      <c r="H28" s="44">
        <v>-2</v>
      </c>
      <c r="J28" s="44">
        <v>0</v>
      </c>
    </row>
    <row r="29" spans="1:10" ht="12.75">
      <c r="A29" s="12" t="s">
        <v>148</v>
      </c>
      <c r="H29" s="45">
        <v>211</v>
      </c>
      <c r="J29" s="45">
        <v>7</v>
      </c>
    </row>
    <row r="30" spans="1:10" ht="12.75">
      <c r="A30" s="9" t="s">
        <v>165</v>
      </c>
      <c r="H30" s="44">
        <f>SUM(H26:H29)</f>
        <v>-4701</v>
      </c>
      <c r="J30" s="44">
        <f>SUM(J26:J29)</f>
        <v>617</v>
      </c>
    </row>
    <row r="31" spans="1:10" ht="12.75">
      <c r="A31" s="9"/>
      <c r="H31" s="44"/>
      <c r="J31" s="44"/>
    </row>
    <row r="32" spans="1:10" ht="12.75">
      <c r="A32" s="9" t="s">
        <v>70</v>
      </c>
      <c r="H32" s="44"/>
      <c r="J32" s="44"/>
    </row>
    <row r="33" spans="1:10" ht="12.75">
      <c r="A33" t="s">
        <v>71</v>
      </c>
      <c r="H33" s="46">
        <v>-322</v>
      </c>
      <c r="I33" s="55"/>
      <c r="J33" s="46">
        <v>-112</v>
      </c>
    </row>
    <row r="34" spans="1:10" ht="12.75">
      <c r="A34" s="12" t="s">
        <v>237</v>
      </c>
      <c r="H34" s="47">
        <v>15</v>
      </c>
      <c r="J34" s="47">
        <v>92</v>
      </c>
    </row>
    <row r="35" spans="1:10" ht="12.75">
      <c r="A35" s="9" t="s">
        <v>149</v>
      </c>
      <c r="H35" s="44">
        <f>SUM(H33:H34)</f>
        <v>-307</v>
      </c>
      <c r="J35" s="44">
        <f>SUM(J33:J34)</f>
        <v>-20</v>
      </c>
    </row>
    <row r="36" spans="8:10" ht="12.75">
      <c r="H36" s="44"/>
      <c r="J36" s="44"/>
    </row>
    <row r="37" spans="1:10" ht="12.75">
      <c r="A37" s="9" t="s">
        <v>72</v>
      </c>
      <c r="H37" s="44"/>
      <c r="J37" s="44"/>
    </row>
    <row r="38" spans="1:10" ht="12.75">
      <c r="A38" s="12" t="s">
        <v>238</v>
      </c>
      <c r="H38" s="46">
        <v>490</v>
      </c>
      <c r="I38" s="55"/>
      <c r="J38" s="46">
        <v>0</v>
      </c>
    </row>
    <row r="39" spans="1:10" ht="12.75">
      <c r="A39" s="12" t="s">
        <v>135</v>
      </c>
      <c r="H39" s="93">
        <v>-18</v>
      </c>
      <c r="I39" s="55"/>
      <c r="J39" s="93">
        <v>-16</v>
      </c>
    </row>
    <row r="40" spans="1:10" ht="12.75">
      <c r="A40" s="12" t="s">
        <v>137</v>
      </c>
      <c r="H40" s="47">
        <v>-4</v>
      </c>
      <c r="I40" s="55"/>
      <c r="J40" s="47">
        <v>-6</v>
      </c>
    </row>
    <row r="41" spans="1:10" ht="12.75">
      <c r="A41" s="9" t="s">
        <v>242</v>
      </c>
      <c r="H41" s="44">
        <f>SUM(H38:H40)</f>
        <v>468</v>
      </c>
      <c r="J41" s="44">
        <f>SUM(J38:J40)</f>
        <v>-22</v>
      </c>
    </row>
    <row r="42" spans="8:10" ht="12.75">
      <c r="H42" s="45"/>
      <c r="J42" s="45"/>
    </row>
    <row r="43" spans="1:10" ht="12.75">
      <c r="A43" s="9" t="s">
        <v>232</v>
      </c>
      <c r="H43" s="44">
        <f>+H41+H35+H30</f>
        <v>-4540</v>
      </c>
      <c r="J43" s="44">
        <f>+J41+J35+J30</f>
        <v>575</v>
      </c>
    </row>
    <row r="44" spans="1:10" ht="12.75">
      <c r="A44" s="9"/>
      <c r="H44" s="44"/>
      <c r="J44" s="44"/>
    </row>
    <row r="45" spans="1:10" ht="12.75">
      <c r="A45" s="9" t="s">
        <v>82</v>
      </c>
      <c r="H45" s="44">
        <v>13803</v>
      </c>
      <c r="J45" s="44">
        <v>467</v>
      </c>
    </row>
    <row r="46" spans="1:10" ht="12.75">
      <c r="A46" s="9"/>
      <c r="H46" s="44"/>
      <c r="J46" s="44"/>
    </row>
    <row r="47" spans="1:10" ht="13.5" thickBot="1">
      <c r="A47" s="9" t="s">
        <v>267</v>
      </c>
      <c r="H47" s="48">
        <f>SUM(H43:H46)</f>
        <v>9263</v>
      </c>
      <c r="J47" s="48">
        <f>SUM(J43:J46)</f>
        <v>1042</v>
      </c>
    </row>
    <row r="48" spans="8:10" ht="13.5" thickTop="1">
      <c r="H48" s="44"/>
      <c r="J48" s="44"/>
    </row>
    <row r="49" spans="1:10" ht="12.75">
      <c r="A49" s="9" t="s">
        <v>73</v>
      </c>
      <c r="H49" s="44"/>
      <c r="J49" s="44"/>
    </row>
    <row r="50" spans="8:10" ht="12.75">
      <c r="H50" s="44"/>
      <c r="J50" s="44"/>
    </row>
    <row r="51" spans="2:10" ht="12.75">
      <c r="B51" t="s">
        <v>90</v>
      </c>
      <c r="H51" s="44">
        <f>+'BS'!D23</f>
        <v>7597</v>
      </c>
      <c r="J51" s="44">
        <v>420</v>
      </c>
    </row>
    <row r="52" spans="2:10" ht="12.75">
      <c r="B52" t="s">
        <v>8</v>
      </c>
      <c r="H52" s="54">
        <f>+'BS'!D24</f>
        <v>1666</v>
      </c>
      <c r="I52" s="55"/>
      <c r="J52" s="54">
        <v>622</v>
      </c>
    </row>
    <row r="53" spans="8:10" ht="13.5" thickBot="1">
      <c r="H53" s="48">
        <f>SUM(H51:H52)</f>
        <v>9263</v>
      </c>
      <c r="I53" s="55"/>
      <c r="J53" s="48">
        <f>SUM(J51:J52)</f>
        <v>1042</v>
      </c>
    </row>
    <row r="54" spans="5:8" ht="15" thickTop="1">
      <c r="E54" s="5"/>
      <c r="H54" s="43"/>
    </row>
    <row r="55" spans="5:10" ht="12.75">
      <c r="E55" s="3"/>
      <c r="H55" s="44"/>
      <c r="J55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A195">
      <selection activeCell="I132" sqref="I132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6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268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34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1">
        <v>1</v>
      </c>
      <c r="B7" s="9" t="s">
        <v>35</v>
      </c>
      <c r="C7" s="12"/>
      <c r="D7" s="12"/>
      <c r="E7" s="12"/>
      <c r="F7" s="12"/>
      <c r="G7" s="12"/>
      <c r="H7" s="12"/>
      <c r="I7" s="12"/>
      <c r="J7" s="12"/>
    </row>
    <row r="8" spans="1:10" ht="12.75">
      <c r="A8" s="62"/>
      <c r="B8" s="12" t="s">
        <v>189</v>
      </c>
      <c r="C8" s="12"/>
      <c r="D8" s="12"/>
      <c r="E8" s="12"/>
      <c r="F8" s="12"/>
      <c r="G8" s="12"/>
      <c r="H8" s="12"/>
      <c r="I8" s="12"/>
      <c r="J8" s="12"/>
    </row>
    <row r="9" spans="1:10" ht="12.75">
      <c r="A9" s="62"/>
      <c r="B9" s="12" t="s">
        <v>190</v>
      </c>
      <c r="C9" s="12"/>
      <c r="D9" s="12"/>
      <c r="E9" s="12"/>
      <c r="F9" s="12"/>
      <c r="G9" s="12"/>
      <c r="H9" s="12"/>
      <c r="I9" s="12"/>
      <c r="J9" s="12"/>
    </row>
    <row r="10" spans="1:10" ht="12.75">
      <c r="A10" s="62"/>
      <c r="B10" s="12" t="s">
        <v>191</v>
      </c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62"/>
      <c r="B11" s="12" t="s">
        <v>192</v>
      </c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6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2"/>
      <c r="B13" s="12" t="s">
        <v>193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2"/>
      <c r="B14" s="12" t="s">
        <v>194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2"/>
      <c r="B15" s="12" t="s">
        <v>195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2"/>
      <c r="B16" s="12" t="s">
        <v>196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2"/>
      <c r="B18" s="12" t="s">
        <v>171</v>
      </c>
      <c r="C18" s="12"/>
      <c r="D18" s="12"/>
      <c r="E18" s="12"/>
      <c r="F18" s="12" t="s">
        <v>172</v>
      </c>
      <c r="G18" s="12"/>
      <c r="H18" s="12"/>
      <c r="I18" s="12"/>
      <c r="J18" s="12"/>
    </row>
    <row r="19" spans="1:10" ht="12.75">
      <c r="A19" s="62"/>
      <c r="B19" s="12" t="s">
        <v>173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2"/>
      <c r="B20" s="12" t="s">
        <v>174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2"/>
      <c r="B22" s="12" t="s">
        <v>197</v>
      </c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2"/>
      <c r="B23" s="12" t="s">
        <v>198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1">
        <v>2</v>
      </c>
      <c r="B25" s="9" t="s">
        <v>36</v>
      </c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2"/>
      <c r="B26" s="63" t="s">
        <v>125</v>
      </c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2"/>
      <c r="B27" s="63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1">
        <v>3</v>
      </c>
      <c r="B28" s="9" t="s">
        <v>37</v>
      </c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2"/>
      <c r="B29" s="63" t="s">
        <v>199</v>
      </c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2"/>
      <c r="B30" s="12" t="s">
        <v>200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1">
        <v>4</v>
      </c>
      <c r="B32" s="9" t="s">
        <v>75</v>
      </c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1"/>
      <c r="B33" s="12" t="s">
        <v>201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2"/>
      <c r="B34" s="12" t="s">
        <v>202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1">
        <v>5</v>
      </c>
      <c r="B36" s="9" t="s">
        <v>38</v>
      </c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2"/>
      <c r="B37" s="12" t="s">
        <v>203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2"/>
      <c r="B38" s="12" t="s">
        <v>204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2"/>
      <c r="B39" s="63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4">
        <v>6</v>
      </c>
      <c r="B40" s="65" t="s">
        <v>39</v>
      </c>
      <c r="C40" s="12"/>
      <c r="D40" s="12"/>
      <c r="E40" s="12"/>
      <c r="F40" s="12"/>
      <c r="G40" s="12"/>
      <c r="H40" s="12"/>
      <c r="I40" s="12"/>
      <c r="J40" s="12"/>
    </row>
    <row r="41" spans="1:14" ht="14.25">
      <c r="A41" s="64"/>
      <c r="B41" s="68" t="s">
        <v>275</v>
      </c>
      <c r="C41" s="12"/>
      <c r="D41" s="12"/>
      <c r="E41" s="12"/>
      <c r="F41" s="12"/>
      <c r="G41" s="12"/>
      <c r="H41" s="12"/>
      <c r="I41" s="12"/>
      <c r="J41" s="12"/>
      <c r="M41" s="94"/>
      <c r="N41" s="94"/>
    </row>
    <row r="42" spans="1:14" ht="14.25">
      <c r="A42" s="64"/>
      <c r="B42" s="68" t="s">
        <v>273</v>
      </c>
      <c r="C42" s="12"/>
      <c r="D42" s="12"/>
      <c r="E42" s="12"/>
      <c r="F42" s="12"/>
      <c r="G42" s="12"/>
      <c r="H42" s="12"/>
      <c r="I42" s="12"/>
      <c r="J42" s="12"/>
      <c r="M42" s="94"/>
      <c r="N42" s="94"/>
    </row>
    <row r="43" spans="1:14" ht="14.25">
      <c r="A43" s="64"/>
      <c r="B43" s="68" t="s">
        <v>274</v>
      </c>
      <c r="C43" s="12"/>
      <c r="D43" s="12"/>
      <c r="E43" s="12"/>
      <c r="F43" s="12"/>
      <c r="G43" s="12"/>
      <c r="H43" s="12"/>
      <c r="I43" s="12"/>
      <c r="J43" s="12"/>
      <c r="M43" s="94"/>
      <c r="N43" s="94"/>
    </row>
    <row r="44" spans="1:14" ht="14.25">
      <c r="A44" s="64"/>
      <c r="B44" s="68" t="s">
        <v>245</v>
      </c>
      <c r="C44" s="12"/>
      <c r="D44" s="12"/>
      <c r="E44" s="12"/>
      <c r="F44" s="12"/>
      <c r="G44" s="12"/>
      <c r="H44" s="12"/>
      <c r="I44" s="12"/>
      <c r="J44" s="12"/>
      <c r="M44" s="94"/>
      <c r="N44" s="94"/>
    </row>
    <row r="45" spans="1:14" ht="14.25">
      <c r="A45" s="64"/>
      <c r="B45" s="65"/>
      <c r="C45" s="12"/>
      <c r="D45" s="12"/>
      <c r="E45" s="12"/>
      <c r="F45" s="12"/>
      <c r="G45" s="12"/>
      <c r="H45" s="12"/>
      <c r="I45" s="12"/>
      <c r="J45" s="12"/>
      <c r="M45" s="94"/>
      <c r="N45" s="94"/>
    </row>
    <row r="46" spans="1:10" ht="12.75">
      <c r="A46" s="64"/>
      <c r="B46" s="63" t="s">
        <v>234</v>
      </c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64"/>
      <c r="B47" s="63" t="s">
        <v>235</v>
      </c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64"/>
      <c r="B48" s="63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1">
        <v>7</v>
      </c>
      <c r="B49" s="9" t="s">
        <v>40</v>
      </c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62"/>
      <c r="B50" s="63" t="s">
        <v>64</v>
      </c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62"/>
      <c r="B51" s="12" t="s">
        <v>11</v>
      </c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61">
        <v>8</v>
      </c>
      <c r="B52" s="9" t="s">
        <v>41</v>
      </c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62"/>
      <c r="B53" s="63" t="s">
        <v>205</v>
      </c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2"/>
      <c r="B54" s="12" t="s">
        <v>206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2"/>
      <c r="B55" s="12" t="s">
        <v>207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2"/>
      <c r="B56" s="12" t="s">
        <v>208</v>
      </c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1">
        <v>9</v>
      </c>
      <c r="B58" s="9" t="s">
        <v>42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2"/>
      <c r="B59" s="12" t="s">
        <v>209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2"/>
      <c r="B60" s="12" t="s">
        <v>210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1">
        <v>10</v>
      </c>
      <c r="B62" s="9" t="s">
        <v>43</v>
      </c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2"/>
      <c r="B63" s="63" t="s">
        <v>211</v>
      </c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2"/>
      <c r="B64" s="63" t="s">
        <v>212</v>
      </c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6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1">
        <v>11</v>
      </c>
      <c r="B66" s="9" t="s">
        <v>44</v>
      </c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62"/>
      <c r="B67" s="63" t="s">
        <v>136</v>
      </c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4">
        <v>12</v>
      </c>
      <c r="B69" s="66" t="s">
        <v>150</v>
      </c>
      <c r="C69" s="67"/>
      <c r="D69" s="12"/>
      <c r="E69" s="12"/>
      <c r="F69" s="12"/>
      <c r="G69" s="12"/>
      <c r="H69" s="12"/>
      <c r="I69" s="12"/>
      <c r="J69" s="12"/>
    </row>
    <row r="70" spans="1:10" ht="12.75">
      <c r="A70" s="64"/>
      <c r="B70" s="67" t="s">
        <v>233</v>
      </c>
      <c r="C70" s="67"/>
      <c r="D70" s="12"/>
      <c r="E70" s="12"/>
      <c r="F70" s="12"/>
      <c r="G70" s="12"/>
      <c r="H70" s="12"/>
      <c r="I70" s="12"/>
      <c r="J70" s="12"/>
    </row>
    <row r="71" spans="1:10" ht="12.75">
      <c r="A71" s="64"/>
      <c r="B71" s="67"/>
      <c r="C71" s="67"/>
      <c r="D71" s="12"/>
      <c r="E71" s="12"/>
      <c r="F71" s="12"/>
      <c r="G71" s="12"/>
      <c r="H71" s="12"/>
      <c r="I71" s="12"/>
      <c r="J71" s="12"/>
    </row>
    <row r="72" spans="1:10" ht="12.75">
      <c r="A72" s="65"/>
      <c r="B72" s="63" t="s">
        <v>213</v>
      </c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65"/>
      <c r="B73" s="12" t="s">
        <v>214</v>
      </c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65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64">
        <v>13</v>
      </c>
      <c r="B75" s="66" t="s">
        <v>45</v>
      </c>
      <c r="C75" s="67"/>
      <c r="D75" s="12"/>
      <c r="E75" s="12"/>
      <c r="F75" s="12"/>
      <c r="G75" s="12"/>
      <c r="H75" s="12"/>
      <c r="I75" s="12"/>
      <c r="J75" s="12"/>
    </row>
    <row r="76" spans="1:10" ht="12.75">
      <c r="A76" s="65"/>
      <c r="B76" s="67" t="s">
        <v>276</v>
      </c>
      <c r="C76" s="67"/>
      <c r="D76" s="67"/>
      <c r="E76" s="67"/>
      <c r="F76" s="67"/>
      <c r="G76" s="67"/>
      <c r="H76" s="67"/>
      <c r="I76" s="67"/>
      <c r="J76" s="12"/>
    </row>
    <row r="77" spans="1:10" ht="12.75">
      <c r="A77" s="65"/>
      <c r="B77" s="68" t="s">
        <v>277</v>
      </c>
      <c r="C77" s="67"/>
      <c r="D77" s="67"/>
      <c r="E77" s="67"/>
      <c r="F77" s="67"/>
      <c r="G77" s="67"/>
      <c r="H77" s="67"/>
      <c r="I77" s="67"/>
      <c r="J77" s="12"/>
    </row>
    <row r="78" spans="1:10" ht="12.75">
      <c r="A78" s="65"/>
      <c r="B78" s="68" t="s">
        <v>289</v>
      </c>
      <c r="C78" s="67"/>
      <c r="D78" s="67"/>
      <c r="E78" s="67"/>
      <c r="F78" s="67"/>
      <c r="G78" s="67"/>
      <c r="H78" s="67"/>
      <c r="I78" s="67"/>
      <c r="J78" s="12"/>
    </row>
    <row r="79" spans="1:10" ht="12.75">
      <c r="A79" s="65"/>
      <c r="B79" s="68" t="s">
        <v>278</v>
      </c>
      <c r="C79" s="67"/>
      <c r="D79" s="67"/>
      <c r="E79" s="67"/>
      <c r="F79" s="67"/>
      <c r="G79" s="67"/>
      <c r="H79" s="67"/>
      <c r="I79" s="67"/>
      <c r="J79" s="12"/>
    </row>
    <row r="80" spans="1:10" ht="12.75">
      <c r="A80" s="65"/>
      <c r="B80" s="68"/>
      <c r="C80" s="67"/>
      <c r="D80" s="67"/>
      <c r="E80" s="67"/>
      <c r="F80" s="67"/>
      <c r="G80" s="67"/>
      <c r="H80" s="67"/>
      <c r="I80" s="67"/>
      <c r="J80" s="12"/>
    </row>
    <row r="81" spans="1:10" ht="12.75">
      <c r="A81" s="64">
        <v>14</v>
      </c>
      <c r="B81" s="66" t="s">
        <v>78</v>
      </c>
      <c r="C81" s="67"/>
      <c r="D81" s="12"/>
      <c r="E81" s="12"/>
      <c r="F81" s="12"/>
      <c r="G81" s="12"/>
      <c r="H81" s="12"/>
      <c r="I81" s="12"/>
      <c r="J81" s="12"/>
    </row>
    <row r="82" spans="1:10" ht="12.75">
      <c r="A82" s="62"/>
      <c r="B82" s="12" t="s">
        <v>290</v>
      </c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2"/>
      <c r="B83" s="68" t="s">
        <v>279</v>
      </c>
      <c r="C83" s="67"/>
      <c r="D83" s="67"/>
      <c r="E83" s="67"/>
      <c r="F83" s="12"/>
      <c r="G83" s="12"/>
      <c r="H83" s="12"/>
      <c r="I83" s="12"/>
      <c r="J83" s="12"/>
    </row>
    <row r="84" spans="1:10" ht="12.75">
      <c r="A84" s="62"/>
      <c r="B84" s="68" t="s">
        <v>280</v>
      </c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2"/>
      <c r="B85" s="67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64">
        <v>15</v>
      </c>
      <c r="B86" s="9" t="s">
        <v>109</v>
      </c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62"/>
      <c r="B87" s="63" t="s">
        <v>215</v>
      </c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62"/>
      <c r="B88" s="63" t="s">
        <v>216</v>
      </c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62"/>
      <c r="B89" s="63" t="s">
        <v>217</v>
      </c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62"/>
      <c r="B90" s="63" t="s">
        <v>218</v>
      </c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62"/>
      <c r="B91" s="63" t="s">
        <v>219</v>
      </c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62"/>
      <c r="B92" s="63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61">
        <v>16</v>
      </c>
      <c r="B93" s="9" t="s">
        <v>46</v>
      </c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62"/>
      <c r="B94" s="63" t="s">
        <v>47</v>
      </c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62"/>
      <c r="B95" s="63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61">
        <v>17</v>
      </c>
      <c r="B96" s="9" t="s">
        <v>22</v>
      </c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62"/>
      <c r="B97" s="63" t="s">
        <v>48</v>
      </c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62"/>
      <c r="B98" s="63"/>
      <c r="C98" s="12"/>
      <c r="D98" s="12"/>
      <c r="E98" s="12"/>
      <c r="F98" s="12"/>
      <c r="G98" s="69" t="s">
        <v>49</v>
      </c>
      <c r="H98" s="69" t="s">
        <v>50</v>
      </c>
      <c r="I98" s="12"/>
      <c r="J98" s="12"/>
    </row>
    <row r="99" spans="1:10" ht="12.75">
      <c r="A99" s="62"/>
      <c r="B99" s="63"/>
      <c r="C99" s="12"/>
      <c r="D99" s="12"/>
      <c r="E99" s="12"/>
      <c r="F99" s="12"/>
      <c r="G99" s="69" t="s">
        <v>13</v>
      </c>
      <c r="H99" s="69" t="s">
        <v>51</v>
      </c>
      <c r="I99" s="12"/>
      <c r="J99" s="12"/>
    </row>
    <row r="100" spans="1:10" ht="12.75">
      <c r="A100" s="62"/>
      <c r="B100" s="12" t="s">
        <v>11</v>
      </c>
      <c r="C100" s="12"/>
      <c r="D100" s="12"/>
      <c r="E100" s="12"/>
      <c r="F100" s="12"/>
      <c r="G100" s="70" t="s">
        <v>257</v>
      </c>
      <c r="H100" s="70" t="str">
        <f>+G100</f>
        <v>30/09/2015</v>
      </c>
      <c r="I100" s="12"/>
      <c r="J100" s="12"/>
    </row>
    <row r="101" spans="1:10" ht="12.75">
      <c r="A101" s="62"/>
      <c r="B101" s="12" t="s">
        <v>11</v>
      </c>
      <c r="C101" s="12"/>
      <c r="D101" s="12"/>
      <c r="E101" s="12"/>
      <c r="F101" s="12"/>
      <c r="G101" s="69" t="s">
        <v>5</v>
      </c>
      <c r="H101" s="69" t="s">
        <v>5</v>
      </c>
      <c r="I101" s="12"/>
      <c r="J101" s="12"/>
    </row>
    <row r="102" spans="1:10" ht="12.75">
      <c r="A102" s="62"/>
      <c r="B102" s="12"/>
      <c r="C102" s="6" t="s">
        <v>52</v>
      </c>
      <c r="D102" s="12"/>
      <c r="E102" s="12"/>
      <c r="F102" s="12"/>
      <c r="G102" s="71">
        <v>0</v>
      </c>
      <c r="H102" s="71">
        <v>0</v>
      </c>
      <c r="I102" s="12"/>
      <c r="J102" s="12"/>
    </row>
    <row r="103" spans="1:10" ht="12.75">
      <c r="A103" s="62"/>
      <c r="B103" s="12"/>
      <c r="C103" s="6" t="s">
        <v>119</v>
      </c>
      <c r="D103" s="12"/>
      <c r="E103" s="12"/>
      <c r="F103" s="12"/>
      <c r="G103" s="71">
        <v>0</v>
      </c>
      <c r="H103" s="71">
        <v>0</v>
      </c>
      <c r="I103" s="12"/>
      <c r="J103" s="12"/>
    </row>
    <row r="104" spans="1:10" ht="12.75">
      <c r="A104" s="62"/>
      <c r="B104" s="12"/>
      <c r="C104" s="6" t="s">
        <v>53</v>
      </c>
      <c r="D104" s="12"/>
      <c r="E104" s="12"/>
      <c r="F104" s="12"/>
      <c r="G104" s="71">
        <v>0</v>
      </c>
      <c r="H104" s="71">
        <v>0</v>
      </c>
      <c r="I104" s="12"/>
      <c r="J104" s="12"/>
    </row>
    <row r="105" spans="1:10" ht="12.75">
      <c r="A105" s="62"/>
      <c r="B105" s="12"/>
      <c r="C105" s="12"/>
      <c r="D105" s="12"/>
      <c r="E105" s="12"/>
      <c r="F105" s="12"/>
      <c r="G105" s="72">
        <f>SUM(G102:G104)</f>
        <v>0</v>
      </c>
      <c r="H105" s="72">
        <f>SUM(H102:H104)</f>
        <v>0</v>
      </c>
      <c r="I105" s="12"/>
      <c r="J105" s="12"/>
    </row>
    <row r="106" spans="1:10" ht="12.75">
      <c r="A106" s="6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64">
        <v>18</v>
      </c>
      <c r="B107" s="9" t="s">
        <v>54</v>
      </c>
      <c r="C107" s="12"/>
      <c r="D107" s="12"/>
      <c r="E107" s="12"/>
      <c r="F107" s="12"/>
      <c r="G107" s="12"/>
      <c r="H107" s="12"/>
      <c r="I107" s="12"/>
      <c r="J107" s="12"/>
    </row>
    <row r="108" spans="1:10" ht="12.75">
      <c r="A108" s="64"/>
      <c r="B108" s="12" t="s">
        <v>246</v>
      </c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64"/>
      <c r="B109" s="12" t="s">
        <v>247</v>
      </c>
      <c r="C109" s="12"/>
      <c r="D109" s="12"/>
      <c r="E109" s="12"/>
      <c r="F109" s="12"/>
      <c r="G109" s="12"/>
      <c r="H109" s="12"/>
      <c r="I109" s="12"/>
      <c r="J109" s="12"/>
    </row>
    <row r="110" spans="1:10" ht="12.75">
      <c r="A110" s="64"/>
      <c r="B110" s="12" t="s">
        <v>248</v>
      </c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64"/>
      <c r="B111" s="12" t="s">
        <v>249</v>
      </c>
      <c r="C111" s="12"/>
      <c r="D111" s="12"/>
      <c r="E111" s="12"/>
      <c r="F111" s="12"/>
      <c r="G111" s="12"/>
      <c r="H111" s="12"/>
      <c r="I111" s="12"/>
      <c r="J111" s="12"/>
    </row>
    <row r="112" spans="1:10" ht="12.75">
      <c r="A112" s="64"/>
      <c r="B112" s="12" t="s">
        <v>250</v>
      </c>
      <c r="C112" s="12"/>
      <c r="D112" s="12"/>
      <c r="E112" s="12"/>
      <c r="F112" s="12"/>
      <c r="G112" s="12"/>
      <c r="H112" s="12"/>
      <c r="I112" s="12"/>
      <c r="J112" s="12"/>
    </row>
    <row r="113" spans="1:10" ht="12.75">
      <c r="A113" s="64"/>
      <c r="B113" s="12" t="s">
        <v>251</v>
      </c>
      <c r="C113" s="12"/>
      <c r="D113" s="12"/>
      <c r="E113" s="12"/>
      <c r="F113" s="12"/>
      <c r="G113" s="12"/>
      <c r="H113" s="12"/>
      <c r="I113" s="12"/>
      <c r="J113" s="12"/>
    </row>
    <row r="114" spans="1:10" ht="12.75">
      <c r="A114" s="64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2.75">
      <c r="A115" s="64"/>
      <c r="B115" s="12" t="s">
        <v>281</v>
      </c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64"/>
      <c r="B116" s="12" t="s">
        <v>282</v>
      </c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64"/>
      <c r="B117" s="12" t="s">
        <v>283</v>
      </c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64"/>
      <c r="B118" s="12" t="s">
        <v>284</v>
      </c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64"/>
      <c r="B119" s="12" t="s">
        <v>285</v>
      </c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64"/>
      <c r="B120" s="12" t="s">
        <v>286</v>
      </c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64"/>
      <c r="B121" s="9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64"/>
      <c r="B122" s="12" t="s">
        <v>252</v>
      </c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64"/>
      <c r="B123" s="12" t="s">
        <v>253</v>
      </c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64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64">
        <v>19</v>
      </c>
      <c r="B125" s="9" t="s">
        <v>155</v>
      </c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64"/>
      <c r="B126" s="12" t="s">
        <v>220</v>
      </c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4"/>
      <c r="B127" s="12" t="s">
        <v>221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4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64"/>
      <c r="B129" s="12"/>
      <c r="C129" s="12"/>
      <c r="D129" s="12"/>
      <c r="E129" s="12"/>
      <c r="F129" s="12"/>
      <c r="G129" s="12"/>
      <c r="H129" s="69" t="s">
        <v>156</v>
      </c>
      <c r="I129" s="69" t="s">
        <v>157</v>
      </c>
      <c r="J129" s="69"/>
    </row>
    <row r="130" spans="1:10" ht="12.75">
      <c r="A130" s="64"/>
      <c r="B130" s="12"/>
      <c r="C130" s="12"/>
      <c r="D130" s="12"/>
      <c r="E130" s="12"/>
      <c r="F130" s="12"/>
      <c r="G130" s="12"/>
      <c r="H130" s="69" t="s">
        <v>5</v>
      </c>
      <c r="I130" s="69" t="s">
        <v>5</v>
      </c>
      <c r="J130" s="69"/>
    </row>
    <row r="131" spans="1:10" ht="12.75">
      <c r="A131" s="64"/>
      <c r="B131" s="12"/>
      <c r="C131" s="12" t="s">
        <v>158</v>
      </c>
      <c r="D131" s="12"/>
      <c r="E131" s="12"/>
      <c r="F131" s="12"/>
      <c r="G131" s="12"/>
      <c r="H131" s="73">
        <v>9224</v>
      </c>
      <c r="I131" s="73">
        <v>5794</v>
      </c>
      <c r="J131" s="73"/>
    </row>
    <row r="132" spans="1:10" ht="12.75">
      <c r="A132" s="64"/>
      <c r="B132" s="12"/>
      <c r="C132" s="12" t="s">
        <v>159</v>
      </c>
      <c r="D132" s="12"/>
      <c r="E132" s="12"/>
      <c r="F132" s="12"/>
      <c r="G132" s="12"/>
      <c r="H132" s="73">
        <v>1100</v>
      </c>
      <c r="I132" s="73">
        <v>0</v>
      </c>
      <c r="J132" s="73"/>
    </row>
    <row r="133" spans="1:10" ht="12.75">
      <c r="A133" s="64"/>
      <c r="B133" s="12"/>
      <c r="C133" s="12" t="s">
        <v>160</v>
      </c>
      <c r="D133" s="12"/>
      <c r="E133" s="12"/>
      <c r="F133" s="12"/>
      <c r="G133" s="12"/>
      <c r="H133" s="73">
        <v>970</v>
      </c>
      <c r="I133" s="73">
        <v>562</v>
      </c>
      <c r="J133" s="73"/>
    </row>
    <row r="134" spans="1:10" ht="12.75">
      <c r="A134" s="64"/>
      <c r="B134" s="12"/>
      <c r="C134" s="12" t="s">
        <v>161</v>
      </c>
      <c r="D134" s="12"/>
      <c r="E134" s="12"/>
      <c r="F134" s="12"/>
      <c r="G134" s="12"/>
      <c r="H134" s="73"/>
      <c r="I134" s="73"/>
      <c r="J134" s="73"/>
    </row>
    <row r="135" spans="1:10" ht="12.75">
      <c r="A135" s="64"/>
      <c r="B135" s="12"/>
      <c r="C135" s="12" t="s">
        <v>162</v>
      </c>
      <c r="D135" s="12"/>
      <c r="E135" s="12"/>
      <c r="F135" s="12"/>
      <c r="G135" s="12"/>
      <c r="H135" s="73">
        <v>5000</v>
      </c>
      <c r="I135" s="73">
        <v>2521</v>
      </c>
      <c r="J135" s="73"/>
    </row>
    <row r="136" spans="1:10" ht="13.5" thickBot="1">
      <c r="A136" s="64"/>
      <c r="B136" s="12"/>
      <c r="C136" s="12"/>
      <c r="D136" s="12"/>
      <c r="E136" s="12"/>
      <c r="F136" s="12"/>
      <c r="G136" s="12"/>
      <c r="H136" s="74">
        <f>SUM(H131:H135)</f>
        <v>16294</v>
      </c>
      <c r="I136" s="74">
        <f>SUM(I131:I135)</f>
        <v>8877</v>
      </c>
      <c r="J136" s="75"/>
    </row>
    <row r="137" spans="1:10" ht="13.5" thickTop="1">
      <c r="A137" s="64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64"/>
      <c r="B138" s="67" t="s">
        <v>291</v>
      </c>
      <c r="C138" s="67"/>
      <c r="D138" s="67"/>
      <c r="E138" s="67"/>
      <c r="F138" s="67"/>
      <c r="G138" s="67"/>
      <c r="H138" s="67"/>
      <c r="I138" s="67"/>
      <c r="J138" s="67"/>
    </row>
    <row r="139" spans="1:10" ht="12.75">
      <c r="A139" s="64"/>
      <c r="B139" s="67" t="s">
        <v>292</v>
      </c>
      <c r="C139" s="67"/>
      <c r="D139" s="67"/>
      <c r="E139" s="67"/>
      <c r="F139" s="67"/>
      <c r="G139" s="67"/>
      <c r="H139" s="67"/>
      <c r="I139" s="67"/>
      <c r="J139" s="67"/>
    </row>
    <row r="140" spans="1:10" ht="12.75">
      <c r="A140" s="64"/>
      <c r="B140" s="67"/>
      <c r="C140" s="67"/>
      <c r="D140" s="67"/>
      <c r="E140" s="67"/>
      <c r="F140" s="67"/>
      <c r="G140" s="67"/>
      <c r="H140" s="67"/>
      <c r="I140" s="67"/>
      <c r="J140" s="67"/>
    </row>
    <row r="141" spans="1:11" ht="14.25">
      <c r="A141" s="64">
        <v>20</v>
      </c>
      <c r="B141" s="66" t="s">
        <v>56</v>
      </c>
      <c r="C141" s="12"/>
      <c r="D141" s="12"/>
      <c r="E141" s="12"/>
      <c r="F141" s="12"/>
      <c r="G141" s="12"/>
      <c r="H141" s="12"/>
      <c r="I141" s="12"/>
      <c r="J141" s="12"/>
      <c r="K141" s="2"/>
    </row>
    <row r="142" spans="1:11" ht="14.25">
      <c r="A142" s="62"/>
      <c r="B142" s="12" t="s">
        <v>269</v>
      </c>
      <c r="C142" s="12"/>
      <c r="D142" s="12"/>
      <c r="E142" s="12"/>
      <c r="F142" s="12"/>
      <c r="G142" s="12"/>
      <c r="H142" s="12"/>
      <c r="I142" s="12"/>
      <c r="J142" s="12"/>
      <c r="K142" s="2"/>
    </row>
    <row r="143" spans="1:11" ht="14.25">
      <c r="A143" s="62"/>
      <c r="B143" s="12"/>
      <c r="C143" s="12"/>
      <c r="D143" s="12"/>
      <c r="E143" s="12"/>
      <c r="F143" s="12"/>
      <c r="G143" s="12"/>
      <c r="H143" s="69" t="s">
        <v>5</v>
      </c>
      <c r="I143" s="76"/>
      <c r="J143" s="12"/>
      <c r="K143" s="2"/>
    </row>
    <row r="144" spans="1:11" ht="14.25">
      <c r="A144" s="62"/>
      <c r="B144" s="12"/>
      <c r="C144" s="12" t="s">
        <v>106</v>
      </c>
      <c r="D144" s="12"/>
      <c r="E144" s="12"/>
      <c r="F144" s="12"/>
      <c r="G144" s="12"/>
      <c r="H144" s="69"/>
      <c r="I144" s="76"/>
      <c r="J144" s="12"/>
      <c r="K144" s="2"/>
    </row>
    <row r="145" spans="1:11" ht="14.25">
      <c r="A145" s="62"/>
      <c r="B145" s="12"/>
      <c r="C145" s="12" t="s">
        <v>176</v>
      </c>
      <c r="D145" s="12"/>
      <c r="E145" s="12"/>
      <c r="F145" s="12"/>
      <c r="G145" s="12"/>
      <c r="H145" s="77">
        <f>+'BS'!D43</f>
        <v>4174</v>
      </c>
      <c r="I145" s="76"/>
      <c r="J145" s="12"/>
      <c r="K145" s="2"/>
    </row>
    <row r="146" spans="1:11" ht="14.25">
      <c r="A146" s="62"/>
      <c r="B146" s="12"/>
      <c r="C146" s="12" t="s">
        <v>110</v>
      </c>
      <c r="D146" s="12"/>
      <c r="E146" s="12"/>
      <c r="F146" s="12"/>
      <c r="G146" s="12"/>
      <c r="H146" s="78">
        <f>+'BS'!D44</f>
        <v>56</v>
      </c>
      <c r="I146" s="76"/>
      <c r="J146" s="12"/>
      <c r="K146" s="2"/>
    </row>
    <row r="147" spans="1:11" ht="15" thickBot="1">
      <c r="A147" s="62"/>
      <c r="B147" s="12"/>
      <c r="C147" s="12"/>
      <c r="D147" s="12"/>
      <c r="E147" s="12"/>
      <c r="F147" s="12"/>
      <c r="G147" s="12"/>
      <c r="H147" s="79">
        <f>SUM(H145:H146)</f>
        <v>4230</v>
      </c>
      <c r="I147" s="76"/>
      <c r="J147" s="12"/>
      <c r="K147" s="2"/>
    </row>
    <row r="148" spans="1:11" ht="15" thickTop="1">
      <c r="A148" s="62"/>
      <c r="B148" s="12"/>
      <c r="C148" s="12" t="s">
        <v>57</v>
      </c>
      <c r="D148" s="12"/>
      <c r="E148" s="12"/>
      <c r="F148" s="12"/>
      <c r="G148" s="12"/>
      <c r="H148" s="80"/>
      <c r="I148" s="81"/>
      <c r="J148" s="12"/>
      <c r="K148" s="2"/>
    </row>
    <row r="149" spans="1:11" ht="14.25">
      <c r="A149" s="62"/>
      <c r="B149" s="12"/>
      <c r="C149" s="12" t="s">
        <v>176</v>
      </c>
      <c r="D149" s="12"/>
      <c r="E149" s="12"/>
      <c r="F149" s="12"/>
      <c r="G149" s="12"/>
      <c r="H149" s="80">
        <f>+'BS'!D51</f>
        <v>1708</v>
      </c>
      <c r="I149" s="81"/>
      <c r="J149" s="12"/>
      <c r="K149" s="2"/>
    </row>
    <row r="150" spans="1:11" ht="14.25">
      <c r="A150" s="62"/>
      <c r="B150" s="12"/>
      <c r="C150" s="12" t="s">
        <v>110</v>
      </c>
      <c r="D150" s="12"/>
      <c r="E150" s="12"/>
      <c r="F150" s="12"/>
      <c r="G150" s="12"/>
      <c r="H150" s="80">
        <f>+'BS'!D53</f>
        <v>20</v>
      </c>
      <c r="I150" s="81"/>
      <c r="J150" s="12"/>
      <c r="K150" s="2"/>
    </row>
    <row r="151" spans="1:11" ht="15" thickBot="1">
      <c r="A151" s="62"/>
      <c r="B151" s="12"/>
      <c r="C151" s="12"/>
      <c r="D151" s="12"/>
      <c r="E151" s="12"/>
      <c r="F151" s="12"/>
      <c r="G151" s="12"/>
      <c r="H151" s="82">
        <f>SUM(H149:H150)</f>
        <v>1728</v>
      </c>
      <c r="I151" s="81"/>
      <c r="J151" s="12"/>
      <c r="K151" s="2"/>
    </row>
    <row r="152" spans="1:11" ht="15" thickTop="1">
      <c r="A152" s="62"/>
      <c r="B152" s="12"/>
      <c r="C152" s="12"/>
      <c r="D152" s="12"/>
      <c r="E152" s="12"/>
      <c r="F152" s="12"/>
      <c r="G152" s="12"/>
      <c r="H152" s="83"/>
      <c r="I152" s="81"/>
      <c r="J152" s="12"/>
      <c r="K152" s="2"/>
    </row>
    <row r="153" spans="1:11" ht="14.25">
      <c r="A153" s="62"/>
      <c r="B153" s="12" t="s">
        <v>111</v>
      </c>
      <c r="C153" s="12"/>
      <c r="D153" s="12"/>
      <c r="E153" s="12"/>
      <c r="F153" s="12"/>
      <c r="G153" s="12"/>
      <c r="H153" s="84"/>
      <c r="I153" s="81"/>
      <c r="J153" s="12"/>
      <c r="K153" s="2"/>
    </row>
    <row r="154" spans="1:11" ht="14.25">
      <c r="A154" s="62"/>
      <c r="B154" s="12"/>
      <c r="C154" s="12"/>
      <c r="D154" s="12"/>
      <c r="E154" s="12"/>
      <c r="F154" s="12"/>
      <c r="G154" s="12"/>
      <c r="H154" s="84"/>
      <c r="I154" s="81"/>
      <c r="J154" s="12"/>
      <c r="K154" s="2"/>
    </row>
    <row r="155" spans="1:11" ht="14.25">
      <c r="A155" s="64">
        <v>21</v>
      </c>
      <c r="B155" s="9" t="s">
        <v>58</v>
      </c>
      <c r="C155" s="12"/>
      <c r="D155" s="12"/>
      <c r="E155" s="12"/>
      <c r="F155" s="12"/>
      <c r="G155" s="12"/>
      <c r="H155" s="12"/>
      <c r="I155" s="12"/>
      <c r="J155" s="12"/>
      <c r="K155" s="2"/>
    </row>
    <row r="156" spans="1:11" ht="14.25">
      <c r="A156" s="62"/>
      <c r="B156" s="12" t="s">
        <v>65</v>
      </c>
      <c r="C156" s="12"/>
      <c r="D156" s="12"/>
      <c r="E156" s="12"/>
      <c r="F156" s="12"/>
      <c r="G156" s="12"/>
      <c r="H156" s="12"/>
      <c r="I156" s="12"/>
      <c r="J156" s="12"/>
      <c r="K156" s="2"/>
    </row>
    <row r="157" spans="1:10" ht="12.75">
      <c r="A157" s="6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1" ht="14.25">
      <c r="A158" s="64">
        <v>22</v>
      </c>
      <c r="B158" s="9" t="s">
        <v>59</v>
      </c>
      <c r="C158" s="12"/>
      <c r="D158" s="12"/>
      <c r="E158" s="12"/>
      <c r="F158" s="12"/>
      <c r="G158" s="12"/>
      <c r="H158" s="12"/>
      <c r="I158" s="12"/>
      <c r="J158" s="12"/>
      <c r="K158" s="2"/>
    </row>
    <row r="159" spans="1:11" ht="14.25">
      <c r="A159" s="62"/>
      <c r="B159" s="12" t="s">
        <v>66</v>
      </c>
      <c r="C159" s="12"/>
      <c r="D159" s="12"/>
      <c r="E159" s="12"/>
      <c r="F159" s="12"/>
      <c r="G159" s="12"/>
      <c r="H159" s="12"/>
      <c r="I159" s="12"/>
      <c r="J159" s="12"/>
      <c r="K159" s="2"/>
    </row>
    <row r="160" spans="1:11" ht="14.25">
      <c r="A160" s="62"/>
      <c r="B160" s="12"/>
      <c r="C160" s="12"/>
      <c r="D160" s="12"/>
      <c r="E160" s="12"/>
      <c r="F160" s="12"/>
      <c r="G160" s="12"/>
      <c r="H160" s="12"/>
      <c r="I160" s="12"/>
      <c r="J160" s="12"/>
      <c r="K160" s="2"/>
    </row>
    <row r="161" spans="1:11" ht="14.25">
      <c r="A161" s="64">
        <v>23</v>
      </c>
      <c r="B161" s="9" t="s">
        <v>60</v>
      </c>
      <c r="C161" s="12"/>
      <c r="D161" s="12"/>
      <c r="E161" s="12"/>
      <c r="F161" s="12"/>
      <c r="G161" s="12"/>
      <c r="H161" s="12"/>
      <c r="I161" s="12"/>
      <c r="J161" s="12"/>
      <c r="K161" s="2"/>
    </row>
    <row r="162" spans="1:11" ht="14.25">
      <c r="A162" s="66" t="s">
        <v>55</v>
      </c>
      <c r="B162" s="9" t="s">
        <v>185</v>
      </c>
      <c r="C162" s="12"/>
      <c r="D162" s="12"/>
      <c r="E162" s="12"/>
      <c r="F162" s="12"/>
      <c r="G162" s="12"/>
      <c r="H162" s="12"/>
      <c r="I162" s="12"/>
      <c r="J162" s="12"/>
      <c r="K162" s="2"/>
    </row>
    <row r="163" spans="1:11" ht="14.25">
      <c r="A163" s="9"/>
      <c r="B163" s="12" t="s">
        <v>222</v>
      </c>
      <c r="C163" s="12"/>
      <c r="D163" s="12"/>
      <c r="E163" s="12"/>
      <c r="F163" s="12"/>
      <c r="G163" s="12"/>
      <c r="H163" s="12"/>
      <c r="I163" s="12"/>
      <c r="J163" s="12"/>
      <c r="K163" s="2"/>
    </row>
    <row r="164" spans="1:11" ht="14.25">
      <c r="A164" s="9"/>
      <c r="B164" s="12" t="s">
        <v>223</v>
      </c>
      <c r="C164" s="12"/>
      <c r="D164" s="12"/>
      <c r="E164" s="12"/>
      <c r="F164" s="12"/>
      <c r="G164" s="12"/>
      <c r="H164" s="12"/>
      <c r="I164" s="12"/>
      <c r="J164" s="12"/>
      <c r="K164" s="2"/>
    </row>
    <row r="165" spans="1:11" ht="14.25">
      <c r="A165" s="9"/>
      <c r="B165" s="12"/>
      <c r="C165" s="12"/>
      <c r="D165" s="12"/>
      <c r="E165" s="12"/>
      <c r="F165" s="12"/>
      <c r="G165" s="12"/>
      <c r="H165" s="12"/>
      <c r="I165" s="12"/>
      <c r="J165" s="12"/>
      <c r="K165" s="2"/>
    </row>
    <row r="166" spans="1:11" ht="15" customHeight="1">
      <c r="A166" s="9"/>
      <c r="B166" s="12"/>
      <c r="C166" s="12"/>
      <c r="D166" s="12"/>
      <c r="E166" s="12"/>
      <c r="F166" s="4" t="s">
        <v>12</v>
      </c>
      <c r="G166" s="69" t="s">
        <v>14</v>
      </c>
      <c r="H166" s="4" t="s">
        <v>15</v>
      </c>
      <c r="I166" s="69" t="s">
        <v>14</v>
      </c>
      <c r="J166" s="12"/>
      <c r="K166" s="2"/>
    </row>
    <row r="167" spans="1:11" ht="15" customHeight="1">
      <c r="A167" s="9"/>
      <c r="B167" s="12"/>
      <c r="C167" s="12"/>
      <c r="D167" s="12"/>
      <c r="E167" s="12"/>
      <c r="F167" s="4" t="s">
        <v>13</v>
      </c>
      <c r="G167" s="69" t="s">
        <v>13</v>
      </c>
      <c r="H167" s="4" t="s">
        <v>16</v>
      </c>
      <c r="I167" s="69" t="s">
        <v>16</v>
      </c>
      <c r="J167" s="12"/>
      <c r="K167" s="2"/>
    </row>
    <row r="168" spans="1:11" ht="14.25">
      <c r="A168" s="9"/>
      <c r="B168" s="12"/>
      <c r="C168" s="12"/>
      <c r="D168" s="12"/>
      <c r="E168" s="12"/>
      <c r="F168" s="85" t="s">
        <v>257</v>
      </c>
      <c r="G168" s="70" t="s">
        <v>259</v>
      </c>
      <c r="H168" s="86" t="str">
        <f>+F168</f>
        <v>30/09/2015</v>
      </c>
      <c r="I168" s="87" t="str">
        <f>+G168</f>
        <v>30/09/2014</v>
      </c>
      <c r="J168" s="12"/>
      <c r="K168" s="2"/>
    </row>
    <row r="169" spans="1:11" ht="9.75" customHeight="1">
      <c r="A169" s="9"/>
      <c r="B169" s="12"/>
      <c r="C169" s="12"/>
      <c r="D169" s="12"/>
      <c r="E169" s="12"/>
      <c r="F169" s="12"/>
      <c r="G169" s="12"/>
      <c r="H169" s="12"/>
      <c r="I169" s="12"/>
      <c r="J169" s="12"/>
      <c r="K169" s="2"/>
    </row>
    <row r="170" spans="1:11" ht="14.25">
      <c r="A170" s="9"/>
      <c r="B170" s="12" t="s">
        <v>186</v>
      </c>
      <c r="C170" s="12"/>
      <c r="D170" s="12"/>
      <c r="E170" s="12"/>
      <c r="F170" s="73">
        <f>+'P&amp;L'!E27</f>
        <v>-507</v>
      </c>
      <c r="G170" s="73">
        <f>+'P&amp;L'!G27</f>
        <v>-900</v>
      </c>
      <c r="H170" s="73">
        <f>+'P&amp;L'!I27</f>
        <v>-1340</v>
      </c>
      <c r="I170" s="73">
        <f>+'P&amp;L'!K27</f>
        <v>-3457</v>
      </c>
      <c r="J170" s="12"/>
      <c r="K170" s="2"/>
    </row>
    <row r="171" spans="1:11" ht="15" customHeight="1">
      <c r="A171" s="9"/>
      <c r="B171" s="12"/>
      <c r="C171" s="12" t="s">
        <v>117</v>
      </c>
      <c r="D171" s="12"/>
      <c r="E171" s="12"/>
      <c r="F171" s="73"/>
      <c r="G171" s="73"/>
      <c r="H171" s="73"/>
      <c r="I171" s="73"/>
      <c r="J171" s="12"/>
      <c r="K171" s="2"/>
    </row>
    <row r="172" spans="1:11" ht="15" customHeight="1">
      <c r="A172" s="9"/>
      <c r="B172" s="12"/>
      <c r="C172" s="12"/>
      <c r="D172" s="12"/>
      <c r="E172" s="12"/>
      <c r="F172" s="73"/>
      <c r="G172" s="73"/>
      <c r="H172" s="73"/>
      <c r="I172" s="73"/>
      <c r="J172" s="12"/>
      <c r="K172" s="2"/>
    </row>
    <row r="173" spans="1:11" ht="14.25">
      <c r="A173" s="9"/>
      <c r="B173" s="63" t="s">
        <v>79</v>
      </c>
      <c r="C173" s="12"/>
      <c r="D173" s="12"/>
      <c r="E173" s="12"/>
      <c r="F173" s="73">
        <v>124376</v>
      </c>
      <c r="G173" s="73">
        <v>40734</v>
      </c>
      <c r="H173" s="73">
        <v>122961</v>
      </c>
      <c r="I173" s="73">
        <v>40734</v>
      </c>
      <c r="J173" s="12"/>
      <c r="K173" s="2"/>
    </row>
    <row r="174" spans="1:11" ht="14.25">
      <c r="A174" s="9"/>
      <c r="B174" s="63" t="s">
        <v>80</v>
      </c>
      <c r="C174" s="12"/>
      <c r="D174" s="12"/>
      <c r="E174" s="12"/>
      <c r="F174" s="73"/>
      <c r="G174" s="73"/>
      <c r="H174" s="73"/>
      <c r="I174" s="73"/>
      <c r="J174" s="12"/>
      <c r="K174" s="2"/>
    </row>
    <row r="175" spans="1:11" ht="15" customHeight="1">
      <c r="A175" s="9"/>
      <c r="B175" s="12"/>
      <c r="C175" s="12"/>
      <c r="D175" s="12"/>
      <c r="E175" s="12"/>
      <c r="F175" s="73"/>
      <c r="G175" s="73"/>
      <c r="H175" s="73"/>
      <c r="I175" s="73"/>
      <c r="J175" s="12"/>
      <c r="K175" s="2"/>
    </row>
    <row r="176" spans="1:11" ht="14.25">
      <c r="A176" s="9"/>
      <c r="B176" s="12" t="s">
        <v>187</v>
      </c>
      <c r="C176" s="12"/>
      <c r="D176" s="12"/>
      <c r="E176" s="12"/>
      <c r="F176" s="88">
        <f>+F170/F173*100</f>
        <v>-0.40763491348813274</v>
      </c>
      <c r="G176" s="88">
        <f>+G170/G173*100</f>
        <v>-2.209456473707468</v>
      </c>
      <c r="H176" s="88">
        <f>+H170/H173*100</f>
        <v>-1.0897764331779995</v>
      </c>
      <c r="I176" s="88">
        <f>+I170/I173*100</f>
        <v>-8.486767810674129</v>
      </c>
      <c r="J176" s="12"/>
      <c r="K176" s="2"/>
    </row>
    <row r="177" spans="1:11" ht="14.25">
      <c r="A177" s="9"/>
      <c r="B177" s="12"/>
      <c r="C177" s="12" t="s">
        <v>118</v>
      </c>
      <c r="D177" s="12"/>
      <c r="E177" s="12"/>
      <c r="F177" s="12"/>
      <c r="G177" s="12"/>
      <c r="H177" s="12"/>
      <c r="I177" s="12"/>
      <c r="J177" s="12"/>
      <c r="K177" s="2"/>
    </row>
    <row r="178" spans="1:11" ht="14.25">
      <c r="A178" s="9"/>
      <c r="B178" s="12"/>
      <c r="C178" s="12"/>
      <c r="D178" s="12"/>
      <c r="E178" s="12"/>
      <c r="F178" s="12"/>
      <c r="G178" s="12"/>
      <c r="H178" s="12"/>
      <c r="I178" s="12"/>
      <c r="J178" s="12"/>
      <c r="K178" s="2"/>
    </row>
    <row r="179" spans="1:11" ht="14.25">
      <c r="A179" s="66" t="s">
        <v>83</v>
      </c>
      <c r="B179" s="9" t="s">
        <v>188</v>
      </c>
      <c r="C179" s="12"/>
      <c r="D179" s="12"/>
      <c r="E179" s="12"/>
      <c r="F179" s="12"/>
      <c r="G179" s="12"/>
      <c r="H179" s="12"/>
      <c r="I179" s="12"/>
      <c r="J179" s="12"/>
      <c r="K179" s="2"/>
    </row>
    <row r="180" spans="1:11" ht="14.25">
      <c r="A180" s="66"/>
      <c r="B180" s="89" t="s">
        <v>224</v>
      </c>
      <c r="C180" s="12"/>
      <c r="D180" s="12"/>
      <c r="E180" s="12"/>
      <c r="F180" s="12"/>
      <c r="G180" s="12"/>
      <c r="H180" s="12"/>
      <c r="I180" s="12"/>
      <c r="J180" s="12"/>
      <c r="K180" s="2"/>
    </row>
    <row r="181" spans="1:11" ht="14.25">
      <c r="A181" s="66"/>
      <c r="B181" s="89" t="s">
        <v>225</v>
      </c>
      <c r="C181" s="12"/>
      <c r="D181" s="12"/>
      <c r="E181" s="12"/>
      <c r="F181" s="12"/>
      <c r="G181" s="12"/>
      <c r="H181" s="12"/>
      <c r="I181" s="12"/>
      <c r="J181" s="12"/>
      <c r="K181" s="2"/>
    </row>
    <row r="182" spans="1:11" ht="14.25">
      <c r="A182" s="66"/>
      <c r="B182" s="12"/>
      <c r="C182" s="12"/>
      <c r="D182" s="12"/>
      <c r="E182" s="12"/>
      <c r="F182" s="12"/>
      <c r="G182" s="12"/>
      <c r="H182" s="12"/>
      <c r="I182" s="12"/>
      <c r="J182" s="12"/>
      <c r="K182" s="2"/>
    </row>
    <row r="183" spans="1:11" ht="14.25">
      <c r="A183" s="65">
        <v>24</v>
      </c>
      <c r="B183" s="9" t="s">
        <v>120</v>
      </c>
      <c r="C183" s="12"/>
      <c r="D183" s="12"/>
      <c r="E183" s="12"/>
      <c r="F183" s="12"/>
      <c r="G183" s="12"/>
      <c r="H183" s="12"/>
      <c r="I183" s="12"/>
      <c r="J183" s="12"/>
      <c r="K183" s="2"/>
    </row>
    <row r="184" spans="1:11" ht="14.25">
      <c r="A184" s="66"/>
      <c r="B184" s="12" t="s">
        <v>226</v>
      </c>
      <c r="C184" s="12"/>
      <c r="D184" s="12"/>
      <c r="E184" s="12"/>
      <c r="F184" s="12"/>
      <c r="G184" s="12"/>
      <c r="H184" s="12"/>
      <c r="I184" s="12"/>
      <c r="J184" s="12"/>
      <c r="K184" s="2"/>
    </row>
    <row r="185" spans="1:11" ht="14.25">
      <c r="A185" s="66"/>
      <c r="B185" s="12" t="s">
        <v>227</v>
      </c>
      <c r="C185" s="12"/>
      <c r="D185" s="12"/>
      <c r="E185" s="12"/>
      <c r="F185" s="12"/>
      <c r="G185" s="12"/>
      <c r="H185" s="12"/>
      <c r="I185" s="12"/>
      <c r="J185" s="12"/>
      <c r="K185" s="2"/>
    </row>
    <row r="186" spans="1:11" ht="14.25">
      <c r="A186" s="66"/>
      <c r="B186" s="12"/>
      <c r="C186" s="12"/>
      <c r="D186" s="12"/>
      <c r="E186" s="12"/>
      <c r="F186" s="12"/>
      <c r="G186" s="12"/>
      <c r="H186" s="69" t="s">
        <v>121</v>
      </c>
      <c r="I186" s="69" t="s">
        <v>121</v>
      </c>
      <c r="J186" s="12"/>
      <c r="K186" s="2"/>
    </row>
    <row r="187" spans="1:11" ht="14.25">
      <c r="A187" s="66"/>
      <c r="B187" s="12"/>
      <c r="C187" s="12"/>
      <c r="D187" s="12"/>
      <c r="E187" s="12"/>
      <c r="F187" s="12"/>
      <c r="G187" s="12"/>
      <c r="H187" s="90" t="s">
        <v>257</v>
      </c>
      <c r="I187" s="90" t="s">
        <v>151</v>
      </c>
      <c r="J187" s="12"/>
      <c r="K187" s="2"/>
    </row>
    <row r="188" spans="1:11" ht="14.25">
      <c r="A188" s="66"/>
      <c r="B188" s="12"/>
      <c r="C188" s="12"/>
      <c r="D188" s="12"/>
      <c r="E188" s="12"/>
      <c r="F188" s="12"/>
      <c r="G188" s="12"/>
      <c r="H188" s="69" t="s">
        <v>5</v>
      </c>
      <c r="I188" s="69" t="s">
        <v>5</v>
      </c>
      <c r="J188" s="12"/>
      <c r="K188" s="2"/>
    </row>
    <row r="189" spans="1:11" ht="14.25">
      <c r="A189" s="66"/>
      <c r="B189" s="12"/>
      <c r="C189" s="12" t="s">
        <v>122</v>
      </c>
      <c r="D189" s="12"/>
      <c r="E189" s="12"/>
      <c r="F189" s="12"/>
      <c r="G189" s="12"/>
      <c r="H189" s="73"/>
      <c r="I189" s="73"/>
      <c r="J189" s="12"/>
      <c r="K189" s="2"/>
    </row>
    <row r="190" spans="1:11" ht="14.25">
      <c r="A190" s="66"/>
      <c r="B190" s="12"/>
      <c r="C190" s="12" t="s">
        <v>123</v>
      </c>
      <c r="D190" s="12"/>
      <c r="E190" s="12"/>
      <c r="F190" s="12"/>
      <c r="G190" s="12"/>
      <c r="H190" s="73">
        <f>+H192-H191</f>
        <v>-57936</v>
      </c>
      <c r="I190" s="73">
        <f>+I192-I191</f>
        <v>-56596</v>
      </c>
      <c r="J190" s="12"/>
      <c r="K190" s="2"/>
    </row>
    <row r="191" spans="1:11" ht="14.25">
      <c r="A191" s="66"/>
      <c r="B191" s="12"/>
      <c r="C191" s="12" t="s">
        <v>124</v>
      </c>
      <c r="D191" s="12"/>
      <c r="E191" s="12"/>
      <c r="F191" s="12"/>
      <c r="G191" s="12"/>
      <c r="H191" s="91">
        <v>-1688</v>
      </c>
      <c r="I191" s="91">
        <v>-1688</v>
      </c>
      <c r="J191" s="12"/>
      <c r="K191" s="2"/>
    </row>
    <row r="192" spans="1:11" ht="14.25">
      <c r="A192" s="66"/>
      <c r="B192" s="12"/>
      <c r="C192" s="12"/>
      <c r="D192" s="12"/>
      <c r="E192" s="12"/>
      <c r="F192" s="12"/>
      <c r="G192" s="12"/>
      <c r="H192" s="73">
        <f>+H194-H193</f>
        <v>-59624</v>
      </c>
      <c r="I192" s="73">
        <f>+I194-I193</f>
        <v>-58284</v>
      </c>
      <c r="J192" s="12"/>
      <c r="K192" s="2"/>
    </row>
    <row r="193" spans="1:11" ht="14.25">
      <c r="A193" s="66"/>
      <c r="B193" s="12"/>
      <c r="C193" s="12" t="s">
        <v>127</v>
      </c>
      <c r="D193" s="12"/>
      <c r="E193" s="12"/>
      <c r="F193" s="12"/>
      <c r="G193" s="12"/>
      <c r="H193" s="73">
        <v>40277</v>
      </c>
      <c r="I193" s="73">
        <v>40277</v>
      </c>
      <c r="J193" s="12"/>
      <c r="K193" s="2"/>
    </row>
    <row r="194" spans="1:11" ht="15" thickBot="1">
      <c r="A194" s="66"/>
      <c r="B194" s="12"/>
      <c r="C194" s="12" t="s">
        <v>128</v>
      </c>
      <c r="D194" s="12"/>
      <c r="E194" s="12"/>
      <c r="F194" s="12"/>
      <c r="G194" s="12"/>
      <c r="H194" s="74">
        <f>+'BS'!D38</f>
        <v>-19347</v>
      </c>
      <c r="I194" s="74">
        <f>+'BS'!F38</f>
        <v>-18007</v>
      </c>
      <c r="J194" s="12"/>
      <c r="K194" s="2"/>
    </row>
    <row r="195" spans="1:11" ht="15" thickTop="1">
      <c r="A195" s="66"/>
      <c r="B195" s="12"/>
      <c r="C195" s="12"/>
      <c r="D195" s="12"/>
      <c r="E195" s="12"/>
      <c r="F195" s="12"/>
      <c r="G195" s="12"/>
      <c r="H195" s="75"/>
      <c r="I195" s="75"/>
      <c r="J195" s="12"/>
      <c r="K195" s="2"/>
    </row>
    <row r="196" spans="1:11" ht="14.25">
      <c r="A196" s="65">
        <v>25</v>
      </c>
      <c r="B196" s="9" t="s">
        <v>130</v>
      </c>
      <c r="C196" s="12"/>
      <c r="D196" s="12"/>
      <c r="E196" s="12"/>
      <c r="F196" s="12"/>
      <c r="G196" s="12"/>
      <c r="H196" s="75"/>
      <c r="I196" s="75"/>
      <c r="J196" s="12"/>
      <c r="K196" s="2"/>
    </row>
    <row r="197" spans="1:11" ht="14.25">
      <c r="A197" s="66"/>
      <c r="B197" s="12" t="s">
        <v>131</v>
      </c>
      <c r="C197" s="12"/>
      <c r="D197" s="12"/>
      <c r="E197" s="12"/>
      <c r="F197" s="12"/>
      <c r="G197" s="12"/>
      <c r="H197" s="75"/>
      <c r="I197" s="75"/>
      <c r="J197" s="12"/>
      <c r="K197" s="2"/>
    </row>
    <row r="198" spans="1:11" ht="14.25">
      <c r="A198" s="66"/>
      <c r="B198" s="12"/>
      <c r="C198" s="12"/>
      <c r="D198" s="12"/>
      <c r="E198" s="12"/>
      <c r="F198" s="12"/>
      <c r="G198" s="12"/>
      <c r="H198" s="75"/>
      <c r="I198" s="75"/>
      <c r="J198" s="12"/>
      <c r="K198" s="2"/>
    </row>
    <row r="199" spans="1:11" ht="14.25">
      <c r="A199" s="66"/>
      <c r="B199" s="12"/>
      <c r="C199" s="12"/>
      <c r="D199" s="12"/>
      <c r="E199" s="12"/>
      <c r="F199" s="4" t="s">
        <v>12</v>
      </c>
      <c r="G199" s="69" t="s">
        <v>14</v>
      </c>
      <c r="H199" s="4" t="s">
        <v>15</v>
      </c>
      <c r="I199" s="69" t="s">
        <v>14</v>
      </c>
      <c r="J199" s="12"/>
      <c r="K199" s="2"/>
    </row>
    <row r="200" spans="1:11" ht="14.25">
      <c r="A200" s="66"/>
      <c r="B200" s="12"/>
      <c r="C200" s="12"/>
      <c r="D200" s="12"/>
      <c r="E200" s="12"/>
      <c r="F200" s="4" t="s">
        <v>13</v>
      </c>
      <c r="G200" s="69" t="s">
        <v>13</v>
      </c>
      <c r="H200" s="4" t="s">
        <v>16</v>
      </c>
      <c r="I200" s="69" t="s">
        <v>16</v>
      </c>
      <c r="J200" s="12"/>
      <c r="K200" s="2"/>
    </row>
    <row r="201" spans="1:11" ht="14.25">
      <c r="A201" s="66"/>
      <c r="B201" s="12"/>
      <c r="C201" s="12"/>
      <c r="D201" s="12"/>
      <c r="E201" s="12"/>
      <c r="F201" s="85" t="s">
        <v>257</v>
      </c>
      <c r="G201" s="70" t="s">
        <v>259</v>
      </c>
      <c r="H201" s="86" t="str">
        <f>+F201</f>
        <v>30/09/2015</v>
      </c>
      <c r="I201" s="87" t="str">
        <f>+G201</f>
        <v>30/09/2014</v>
      </c>
      <c r="J201" s="12"/>
      <c r="K201" s="2"/>
    </row>
    <row r="202" spans="1:11" ht="14.25">
      <c r="A202" s="66"/>
      <c r="B202" s="12"/>
      <c r="C202" s="12"/>
      <c r="D202" s="12"/>
      <c r="E202" s="12"/>
      <c r="F202" s="69" t="s">
        <v>5</v>
      </c>
      <c r="G202" s="69" t="s">
        <v>5</v>
      </c>
      <c r="H202" s="69" t="s">
        <v>5</v>
      </c>
      <c r="I202" s="69" t="s">
        <v>5</v>
      </c>
      <c r="J202" s="12"/>
      <c r="K202" s="2"/>
    </row>
    <row r="203" spans="1:11" ht="14.25">
      <c r="A203" s="66"/>
      <c r="B203" s="12"/>
      <c r="C203" s="12"/>
      <c r="D203" s="12"/>
      <c r="E203" s="12"/>
      <c r="F203" s="73"/>
      <c r="G203" s="73"/>
      <c r="H203" s="75"/>
      <c r="I203" s="75"/>
      <c r="J203" s="12"/>
      <c r="K203" s="2"/>
    </row>
    <row r="204" spans="1:11" ht="14.25">
      <c r="A204" s="66"/>
      <c r="B204" s="12" t="s">
        <v>132</v>
      </c>
      <c r="C204" s="12"/>
      <c r="D204" s="12"/>
      <c r="E204" s="12"/>
      <c r="F204" s="73">
        <f>+H204-161</f>
        <v>38</v>
      </c>
      <c r="G204" s="73">
        <f>+I204-37</f>
        <v>50</v>
      </c>
      <c r="H204" s="75">
        <v>199</v>
      </c>
      <c r="I204" s="75">
        <v>87</v>
      </c>
      <c r="J204" s="12"/>
      <c r="K204" s="2"/>
    </row>
    <row r="205" spans="1:11" ht="14.25">
      <c r="A205" s="66"/>
      <c r="B205" t="s">
        <v>243</v>
      </c>
      <c r="C205" s="12"/>
      <c r="D205" s="12"/>
      <c r="E205" s="12"/>
      <c r="F205" s="73"/>
      <c r="G205" s="73"/>
      <c r="H205" s="75"/>
      <c r="I205" s="75"/>
      <c r="J205" s="12"/>
      <c r="K205" s="2"/>
    </row>
    <row r="206" spans="1:11" ht="14.25">
      <c r="A206" s="66"/>
      <c r="B206" t="s">
        <v>244</v>
      </c>
      <c r="C206" s="12"/>
      <c r="D206" s="12"/>
      <c r="E206" s="12"/>
      <c r="F206" s="73">
        <f>+H206-15</f>
        <v>0</v>
      </c>
      <c r="G206" s="73">
        <f>+I206-19</f>
        <v>73</v>
      </c>
      <c r="H206" s="75">
        <v>15</v>
      </c>
      <c r="I206" s="75">
        <v>92</v>
      </c>
      <c r="J206" s="12"/>
      <c r="K206" s="2"/>
    </row>
    <row r="207" spans="1:11" ht="14.25">
      <c r="A207" s="66"/>
      <c r="B207" t="s">
        <v>147</v>
      </c>
      <c r="C207" s="12"/>
      <c r="D207" s="12"/>
      <c r="E207" s="12"/>
      <c r="F207" s="73">
        <f>+H207-90</f>
        <v>121</v>
      </c>
      <c r="G207" s="73">
        <f>+I207-1</f>
        <v>0</v>
      </c>
      <c r="H207" s="75">
        <v>211</v>
      </c>
      <c r="I207" s="75">
        <v>1</v>
      </c>
      <c r="J207" s="12"/>
      <c r="K207" s="2"/>
    </row>
    <row r="208" spans="1:11" ht="14.25">
      <c r="A208" s="66"/>
      <c r="B208" s="12" t="s">
        <v>69</v>
      </c>
      <c r="C208" s="12"/>
      <c r="D208" s="12"/>
      <c r="E208" s="12"/>
      <c r="F208" s="73">
        <f>+H208+5</f>
        <v>-1</v>
      </c>
      <c r="G208" s="73">
        <f>+I208+109</f>
        <v>-51</v>
      </c>
      <c r="H208" s="75">
        <v>-6</v>
      </c>
      <c r="I208" s="75">
        <v>-160</v>
      </c>
      <c r="J208" s="12"/>
      <c r="K208" s="2"/>
    </row>
    <row r="209" spans="1:11" ht="14.25">
      <c r="A209" s="66"/>
      <c r="B209" s="12" t="s">
        <v>133</v>
      </c>
      <c r="C209" s="12"/>
      <c r="D209" s="12"/>
      <c r="E209" s="12"/>
      <c r="F209" s="73"/>
      <c r="G209" s="73"/>
      <c r="H209" s="75"/>
      <c r="I209" s="75"/>
      <c r="J209" s="12"/>
      <c r="K209" s="2"/>
    </row>
    <row r="210" spans="1:11" ht="14.25">
      <c r="A210" s="66"/>
      <c r="B210" s="12" t="s">
        <v>134</v>
      </c>
      <c r="C210" s="12"/>
      <c r="D210" s="12"/>
      <c r="E210" s="12"/>
      <c r="F210" s="73">
        <f>+H210+19</f>
        <v>-10</v>
      </c>
      <c r="G210" s="73">
        <f>+I210+19</f>
        <v>-10</v>
      </c>
      <c r="H210" s="75">
        <v>-29</v>
      </c>
      <c r="I210" s="75">
        <v>-29</v>
      </c>
      <c r="J210" s="12"/>
      <c r="K210" s="2"/>
    </row>
    <row r="211" spans="1:11" ht="14.25">
      <c r="A211" s="66"/>
      <c r="B211" s="12" t="s">
        <v>230</v>
      </c>
      <c r="C211" s="12"/>
      <c r="D211" s="12"/>
      <c r="E211" s="12"/>
      <c r="F211" s="73">
        <f>+H211+441</f>
        <v>-215</v>
      </c>
      <c r="G211" s="73">
        <f>+I211+851</f>
        <v>-426</v>
      </c>
      <c r="H211" s="75">
        <v>-656</v>
      </c>
      <c r="I211" s="75">
        <v>-1277</v>
      </c>
      <c r="J211" s="12"/>
      <c r="K211" s="2"/>
    </row>
    <row r="212" spans="1:11" ht="14.25">
      <c r="A212" s="66"/>
      <c r="B212" s="12"/>
      <c r="C212" s="12"/>
      <c r="D212" s="12"/>
      <c r="E212" s="12"/>
      <c r="F212" s="73"/>
      <c r="G212" s="73"/>
      <c r="H212" s="75"/>
      <c r="I212" s="75"/>
      <c r="J212" s="12"/>
      <c r="K212" s="2"/>
    </row>
    <row r="213" spans="1:11" ht="14.25">
      <c r="A213" s="66"/>
      <c r="B213" s="12" t="s">
        <v>228</v>
      </c>
      <c r="C213" s="12"/>
      <c r="D213" s="12"/>
      <c r="E213" s="12"/>
      <c r="F213" s="12"/>
      <c r="G213" s="12"/>
      <c r="H213" s="73"/>
      <c r="I213" s="73"/>
      <c r="J213" s="12"/>
      <c r="K213" s="2"/>
    </row>
    <row r="214" spans="1:11" ht="14.25">
      <c r="A214" s="66"/>
      <c r="B214" s="12" t="s">
        <v>229</v>
      </c>
      <c r="C214" s="12"/>
      <c r="D214" s="12"/>
      <c r="E214" s="12"/>
      <c r="F214" s="12"/>
      <c r="G214" s="12"/>
      <c r="H214" s="73"/>
      <c r="I214" s="73"/>
      <c r="J214" s="12"/>
      <c r="K214" s="2"/>
    </row>
    <row r="215" spans="1:11" ht="14.25">
      <c r="A215" s="66"/>
      <c r="B215" s="12"/>
      <c r="C215" s="12"/>
      <c r="D215" s="12"/>
      <c r="E215" s="12"/>
      <c r="F215" s="12"/>
      <c r="G215" s="12"/>
      <c r="H215" s="73"/>
      <c r="I215" s="73"/>
      <c r="J215" s="12"/>
      <c r="K215" s="2"/>
    </row>
    <row r="216" spans="1:12" ht="14.25">
      <c r="A216" s="66"/>
      <c r="B216" s="12"/>
      <c r="C216" s="12"/>
      <c r="D216" s="12"/>
      <c r="E216" s="12"/>
      <c r="F216" s="12"/>
      <c r="G216" s="12"/>
      <c r="H216" s="75"/>
      <c r="I216" s="12"/>
      <c r="J216" s="75"/>
      <c r="K216" s="20"/>
      <c r="L216" s="24"/>
    </row>
    <row r="217" spans="1:11" ht="14.25">
      <c r="A217" s="66"/>
      <c r="B217" s="12"/>
      <c r="C217" s="12"/>
      <c r="D217" s="12"/>
      <c r="E217" s="12"/>
      <c r="F217" s="12"/>
      <c r="G217" s="12"/>
      <c r="H217" s="73"/>
      <c r="I217" s="73"/>
      <c r="J217" s="12"/>
      <c r="K217" s="2"/>
    </row>
    <row r="218" spans="1:10" ht="12.75">
      <c r="A218" s="9" t="s">
        <v>61</v>
      </c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9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9" t="s">
        <v>293</v>
      </c>
      <c r="B220" s="12"/>
      <c r="C220" s="92"/>
      <c r="D220" s="9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</sheetData>
  <sheetProtection/>
  <printOptions/>
  <pageMargins left="0.5118110236220472" right="0.1968503937007874" top="0.7874015748031497" bottom="0.5118110236220472" header="0.8267716535433072" footer="0.31496062992125984"/>
  <pageSetup horizontalDpi="600" verticalDpi="600" orientation="portrait" paperSize="9" scale="90" r:id="rId1"/>
  <rowBreaks count="2" manualBreakCount="2">
    <brk id="124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2015-11-20T02:47:49Z</cp:lastPrinted>
  <dcterms:created xsi:type="dcterms:W3CDTF">2002-11-14T03:14:11Z</dcterms:created>
  <dcterms:modified xsi:type="dcterms:W3CDTF">2015-12-04T02:43:04Z</dcterms:modified>
  <cp:category/>
  <cp:version/>
  <cp:contentType/>
  <cp:contentStatus/>
</cp:coreProperties>
</file>